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7A4E766E-46A4-41C9-A9DD-B31559EE2B52}" xr6:coauthVersionLast="47" xr6:coauthVersionMax="47" xr10:uidLastSave="{00000000-0000-0000-0000-000000000000}"/>
  <bookViews>
    <workbookView xWindow="-108" yWindow="-108" windowWidth="23256" windowHeight="12576" xr2:uid="{00000000-000D-0000-FFFF-FFFF00000000}"/>
  </bookViews>
  <sheets>
    <sheet name="Deckblatt" sheetId="6" r:id="rId1"/>
    <sheet name="Erstmalige Festsetzung 1-2026" sheetId="4" r:id="rId2"/>
  </sheets>
  <definedNames>
    <definedName name="_xlnm.Print_Area" localSheetId="1">'Erstmalige Festsetzung 1-2026'!$A:$D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D22" i="4" l="1"/>
  <c r="D17" i="4" l="1"/>
  <c r="D12" i="4"/>
  <c r="D81" i="4"/>
  <c r="D72" i="4"/>
  <c r="D61" i="4"/>
  <c r="D59" i="4"/>
  <c r="D58" i="4"/>
  <c r="D56" i="4"/>
  <c r="D46" i="4"/>
  <c r="D44" i="4"/>
  <c r="D43" i="4"/>
  <c r="D41" i="4"/>
  <c r="D31" i="4"/>
  <c r="D28" i="4"/>
  <c r="D25" i="4"/>
  <c r="D35" i="4" s="1"/>
  <c r="D37" i="4" s="1"/>
  <c r="D40" i="4" s="1"/>
  <c r="D50" i="4" s="1"/>
  <c r="D52" i="4" s="1"/>
  <c r="D55" i="4" s="1"/>
  <c r="D65" i="4" s="1"/>
  <c r="D67" i="4" s="1"/>
  <c r="D19" i="4"/>
  <c r="D9" i="4"/>
  <c r="A1" i="4"/>
  <c r="D73" i="4" l="1"/>
  <c r="D74" i="4"/>
  <c r="D75" i="4" l="1"/>
  <c r="D77" i="4" s="1"/>
  <c r="D83" i="4" s="1"/>
  <c r="D76" i="4" l="1"/>
  <c r="D84" i="4" s="1"/>
  <c r="D85" i="4" s="1"/>
</calcChain>
</file>

<file path=xl/sharedStrings.xml><?xml version="1.0" encoding="utf-8"?>
<sst xmlns="http://schemas.openxmlformats.org/spreadsheetml/2006/main" count="242" uniqueCount="232">
  <si>
    <t>Formel</t>
  </si>
  <si>
    <t>Wert</t>
  </si>
  <si>
    <t>Beschlusstext</t>
  </si>
  <si>
    <t>[1]</t>
  </si>
  <si>
    <t>[2]</t>
  </si>
  <si>
    <t>[3]</t>
  </si>
  <si>
    <t>[4]</t>
  </si>
  <si>
    <t>[5]</t>
  </si>
  <si>
    <t>[6]</t>
  </si>
  <si>
    <t>[7]</t>
  </si>
  <si>
    <t>[8]</t>
  </si>
  <si>
    <t>[9]</t>
  </si>
  <si>
    <t>[10]</t>
  </si>
  <si>
    <t>[11]</t>
  </si>
  <si>
    <t>[12]</t>
  </si>
  <si>
    <t>[20]</t>
  </si>
  <si>
    <t>[23]</t>
  </si>
  <si>
    <t>Anmerkungen und Erläuterungen der KV</t>
  </si>
  <si>
    <t>[35]</t>
  </si>
  <si>
    <t xml:space="preserve">In Spalte E ist der zugehörige Beschlusstext aufgeführt.  </t>
  </si>
  <si>
    <t>In Spalte C erfolgt die Beschreibung des Rechenschrittes in Formel-Schreibweise.</t>
  </si>
  <si>
    <t>[38]</t>
  </si>
  <si>
    <t>3. Erstmalige Festsetzung der Hausarzt-MGV</t>
  </si>
  <si>
    <t>[2]*[3]</t>
  </si>
  <si>
    <t>[7]/[11]</t>
  </si>
  <si>
    <t>5.2 Zuschläge gemäß § 87a Abs. 3c Satz 11 SGB V</t>
  </si>
  <si>
    <t>3.1 MGV-Honorarvolumen für den hausärztlichen Leistungsbedarf 2023</t>
  </si>
  <si>
    <t>3.2 MGV-Honorarvolumen für den Leistungsbedarf sämtlicher Arztgruppen 2023</t>
  </si>
  <si>
    <t>[1]+[4]+[5]+[6]</t>
  </si>
  <si>
    <t>[8]+[9]+[10]</t>
  </si>
  <si>
    <t>Um Ein- und Ausdeckelungen für das jeweilige Quartal 2024 angepasste Hausarzt-MGV in Euro</t>
  </si>
  <si>
    <t xml:space="preserve">Um Ein- und Ausdeckelungen für das jeweilige Quartal 2026 angepasste Hausarzt-MGV in Euro </t>
  </si>
  <si>
    <t>Um Ein- und Ausdeckelungen für das jeweilige Quartal 2025 angepasste Hausarzt-MGV in Euro</t>
  </si>
  <si>
    <t xml:space="preserve">5.1 Unterschreitungen/Ausgleichszahlungen gemäß § 87a Abs. 3c Satz 9 SGB V </t>
  </si>
  <si>
    <t xml:space="preserve">Für die Bestimmung der MGV-Honorare der Hausärzte der GOPen 01410 bis 01413 sowie 01415 EBM werden die [...] vom Institut des Bewertungsausschusses je Quartal bestimmten Anteile mit den MGV-Honoraren [...] der GOPen 01410 bis 01413 sowie 01415 EBM aller Arztgruppen jeweils einschließlich GOPen mit Suffix multipliziert. </t>
  </si>
  <si>
    <t>Für die einzelnen Quartale des Jahres 2023 wird [...] durch die Gesamtvertragspartner das nach dem Verteilungsmaßstab ausgezahlte MGV-Honorarvolumen [...] für gemäß Nr. 2 definierte Leistungen für die im jeweiligen KV-Bezirk wohnhaften Versicherten und sonstigen im jeweiligen KV-Bezirk innerhalb der MGV berücksichtigten Personengruppen bestimmt. [...] Periodenfremde Honorarzahlungen und ggf. weitere Sachverhalte, die die Differenz zwischen Honorarsumme und MGV darstellen, die dem allgemeinen hausärztlichen Versorgungsbereich zurechenbar sind, sind mittels Transparenzdaten nach Nr. 6 (Tabelle 3) [...] gemäß der Vorgabe in Spalte 5 im Anhang zu berücksichtigen. [...] Diesem Honorarvolumen sind sämtliche im Zusammenhang mit den nach Nr. 2 definierten Leistungen gezahlten leistungsbezogenen und nicht leistungsbezogenen Zuschläge sowie zusätzliche Honorarauszahlungen hinzuzuaddieren [...].</t>
  </si>
  <si>
    <t xml:space="preserve">[...] sämtliche im Zusammenhang mit den nach Nr. 2 definierten Leistungen gezahlten leistungsbezogenen und nicht leistungsbezogenen Zuschläge sowie zusätzliche Honorarauszahlungen, sofern diese nicht bereits in den Honoraren nach Absatz 3 enthalten sind [, nach den] Transparenzdaten nach Nr. 6 [mit Ausweis der] leistungsbezogenen Zuschläge in Tabelle 1 und [der] nicht leistungsbezogenen Zuschläge sowie zusätzlichen Honorarauszahlungen in Tabelle 2 [...]. Sachverhalte, die ohnehin der extrabudgetären Vergütung zugeordnet sind, wie TSVG-Konstellationen [oder Leistungen bei nicht vertragskonformer Inanspruchnahme], sind nicht zu berücksichtigen. </t>
  </si>
  <si>
    <t>[...] die mittels Transparenzdaten nach Nr. 6 (Tabelle 3) dargelegten Sachverhalte gemäß der Vorgabe in Spalte 5 im Anhang [...]. Die Gesamtvertragspartner verständigen sich bis zum 12. September 2025 auf der Grundlage der Plausibilisierung des Instituts des Bewertungsausschusses gemäß Nr. 3.3 einvernehmlich darüber, ob und welche weiteren Sachverhalte nach Nr. 6 (Tabelle 3) im jeweiligen Abrechnungsquartal zu berücksichtigen sind. Zudem verständigen sie sich einvernehmlich bis zum 12. September 2025 auf der Grundlage der Plausibilisierung des Instituts des Bewertungsausschusses gemäß Nr. 3.3 über die Höhe des für die einzelnen Sachverhalte zu berücksichtigenden Honorars. Kommt innerhalb dieser Frist keine Einigung zustande, ist das Schiedsamt gemäß § 89 SGB V anzurufen.</t>
  </si>
  <si>
    <t xml:space="preserve">[...] das nach dem Verteilungsmaßstab ausgezahlte MGV-Honorarvolumen (MGV_EGV_KZ=1 und NVA_Kennzeichen=0 und TSVG-Kennzeichen=0 und Leistungssegmentkennzeichen beginnt nicht mit ‚ZM‘) für gemäß Nr. 2 definierte Leistungen für die im jeweiligen KV-Bezirk wohnhaften Versicherten und sonstigen im jeweiligen KV-Bezirk innerhalb der MGV berücksichtigten Personengruppen [...]. Dazu wird die [...] um das Feld ‚Honorar‘ ergänzte Satzart ARZTRG87aKA_SUM für das jeweilige Quartal 2023 herangezogen. </t>
  </si>
  <si>
    <t>[...] auf der Grundlage der [...] um das Feld ‚Honorar‘ ergänzten Satzart ARZTRG87aKA_SUM das im jeweiligen Quartal 2023 für Leistungen sämtlicher Arztgruppen nach dem Verteilungsmaßstab ausgezahlte MGV-Honorarvolumen (MGV_EGV_KZ=1 und NVA_Kennzeichen=0 und TSVG-Kennzeichen=0 und Leistungssegmentkennzeichen beginnt nicht mit ‚ZM‘) für die im jeweiligen KV-Bezirk wohnhaften Versicherten und sonstigen im jeweiligen KV-Bezirk innerhalb der MGV berücksichtigten Personengruppen [...]</t>
  </si>
  <si>
    <t>Analog zu Nr. 3.1 wird von den regionalen Gesamtvertragspartnern auf der Grundlage der [...] um das Feld ‚Honorar‘ ergänzten Satzart ARZTRG87aKA_SUM das im jeweiligen Quartal 2023 für Leistungen sämtlicher Arztgruppen nach dem Verteilungsmaßstab ausgezahlte MGV-Honorarvolumen [....] bestimmt. Periodenfremde Honorarzahlungen und ggf. weitere Sachverhalte, die die Differenz zwischen Honorarsumme und MGV darstellen, bezogen auf sämtliche Arztgruppen, sind mittels Transparenzdaten nach Nr. 6 (Tabelle 3)  [...] gemäß der Vorgabe in Spalte 5 im Anhang zu berücksichtigen. [...] Diesem Honorarvolumen sind sämtliche im Zusammenhang mit MGV-Leistungen aller Arztgruppen gezahlten leistungsbezogenen und nicht leistungsbezogenen Zuschläge sowie zusätzliche Honorarauszahlungen hinzuzuaddieren [...].</t>
  </si>
  <si>
    <t xml:space="preserve">Die regionalen Gesamtvertragspartner dividieren jeweils für die einzelnen Quartale des Jahres 2023 die angepassten MGV-Honorarvolumina nach Nr. 3.1 durch die angepassten MGV-Honorarvolumina nach Nr. 3.2. </t>
  </si>
  <si>
    <t>[…] auf Grundlage der KASSRG87aMGV_SUM abgestimmte[r] basiswirksam vereinbarte[r], bereinigte[r] Behandlungsbedarf im jeweiligen Quartal des Jahres 2023, bewertet mit dem regionalen Punktwert im jeweiligen Quartal des Jahres 2023 […]</t>
  </si>
  <si>
    <t xml:space="preserve">Ggf. festgestellte Unterschreitungen in den vorausgegangenen Quartalen sind mit einer Ausgleichzahlung im aktuellen Quartal zu verrechnen. </t>
  </si>
  <si>
    <t>Eine Unterschreitung [im aktuellen Quartal] liegt vor, insofern und insoweit der hausärztliche Leistungsbedarf innerhalb der MGV des gesamtvertragszuständigen KV-Bezirks ausschließlich leistungsbezogener und nicht leistungsbezogener Zuschläge und zusätzlicher Honorarauszahlungen im aktuellen Quartal die Hausarzt-MGV nach Nr. 3 bzw. fortgeschrieben gemäß Nr. 4 unterschreitet. Zuschläge nach § 87a Abs. 3c Satz 11 SGB V werden dabei nicht berücksichtigt.</t>
  </si>
  <si>
    <t>Ggf. festgestellte Unterschreitungen in den vorausgegangenen Quartalen […:] Eine Unterschreitung im aktuellen Quartal ist mit etwaigen noch nicht verrechneten Unterschreitungen aus Vorquartalen zu kumulieren und der resultierende Eurobetrag in das Folgequartal zu übertragen [...].</t>
  </si>
  <si>
    <t xml:space="preserve">Die regionalen Gesamtvertragspartner überprüfen jährlich nach Vorliegen der jeweiligen Abrechnungsdaten für das 1. Quartal, ob der für die in Nr. 2 definierten Leistungen erbrachte Leistungsbedarf gemäß regionaler Euro-Gebührenordnung innerhalb der MGV des gesamtvertragszuständigen KV-Bezirks einschließlich leistungsbezogener und nicht leistungsbezogener Zuschläge und zusätzlicher Honorarauszahlungen nach § 87a Abs. 3c Satz 6 SGB V im jeweiligen Quartal innerhalb der MGV des gesamtvertragszuständigen KV-Bezirks im Zeitraum vom 2. Quartal des Vorjahres bis zum 1. Quartal des aktuellen Kalenderjahres die Hausarzt-MGV nach Nr. 3 bzw. fortgeschrieben gemäß Nr. 4 insgesamt unterschreitet; bei der erstmaligen Überprüfung im Jahr 2026 wird abweichend der Zeitraum vom 4. Quartal 2025 bis zum 1. Quartal 2026 betrachtet. </t>
  </si>
  <si>
    <t xml:space="preserve">In diesem Fall vereinbaren sie bis zum Ende des jeweiligen Jahres gemäß § 87a Abs. 3c Satz 11 SGB V jeweils nicht basiswirksame Zuschläge zur Förderung der hausärztlichen Versorgung, deren Auszahlungshöhe in Summe der in Satz 1 genannten Unterschreitung entspricht und mit denen die ggf. aufgelaufenen Rückstellungen aus Unterschreitungen im jeweiligen Zeitraum vom 2. Quartal des Vorjahres bis zum 1. Quartal des aktuellen Kalenderjahres aufgelöst werden. </t>
  </si>
  <si>
    <t>lfd. Nr.</t>
  </si>
  <si>
    <t>[D]as Institut des Bewertungsausschusses [ermittelt] je gesamtvertragszuständiger Kassenärztlicher Vereinigung und Quartal des Jahres 2023 den Anteil der MGV-Honorare [...] für die GOPen 01410 bis 01413 sowie 01415 EBM, jeweils einschließlich GOPen mit Suffix, auf Grundlage der Satzarten ARZTRG87aKA_IK, AST_EBM_ARZT und AST_EBM_GOP [...].</t>
  </si>
  <si>
    <t>Rechenschritte je gesamtvertragszuständiger KV</t>
  </si>
  <si>
    <t xml:space="preserve">Eindeckelungsvolumen, die Leistungen der Hausarzt-MGV betreffend, in Euro im jeweiligen Quartal 2024 </t>
  </si>
  <si>
    <t xml:space="preserve">Ausdeckelungsvolumen, die Leistungen der Hausarzt-MGV betreffend, in Euro im jeweiligen Quartal 2024 </t>
  </si>
  <si>
    <t>Eindeckelungsvolumen, die Leistungen der Hausarzt-MGV betreffend, in Euro im jeweiligen Quartal 2025</t>
  </si>
  <si>
    <t>Ausdeckelungsvolumen, die Leistungen der Hausarzt-MGV betreffend, in Euro im jeweiligen Quartal 2025</t>
  </si>
  <si>
    <t>Eindeckelungsvolumen, die Leistungen der Hausarzt-MGV betreffend, in Euro im jeweiligen Quartal 2026</t>
  </si>
  <si>
    <t>Ausdeckelungsvolumen, die Leistungen der Hausarzt-MGV betreffend, in Euro im jeweiligen Quartal 2026</t>
  </si>
  <si>
    <t>Die in Nr. 2 definierten Leistungen werden mit den Preisen der regionalen Euro-Gebührenordnung ohne Honorarbegrenzung oder -minderung vergütet. Sofern die Hausarzt-MGV [im aktuellen Quartal] hierfür nicht ausreicht, erfolgen gemäß § 87a Abs. 3c Satz 9 SGB V Ausgleichszahlungen durch die Krankenkassen. [:]
Die Ausgleichszahlung für eine Kassenärztliche Vereinigung ergibt sich je Quartal als Differenz zwischen dem für die in Nr. 2 definierten Leistungen erbrachten Leistungsbedarf gemäß regionaler Euro-Gebührenordnung nach sachlich-rechnerischer Richtigstellung (hausärztlicher Leistungsbedarf) innerhalb der MGV des gesamtvertragszuständigen KV-Bezirks ausschließlich leistungsbezogener und nicht leistungsbezogener Zuschläge und zusätzlicher Honorarauszahlungen im aktuellen Quartal einerseits und der [fortgeschriebenen] Hausarzt-MGV [...] andererseits.</t>
  </si>
  <si>
    <t>Dieses Rechenschema ist als Hilfsmittel anzusehen und ersetzt nicht die Regelungen des Beschlusses des 85. EBA</t>
  </si>
  <si>
    <t>Für die Fortschreibung ab dem ersten Quartal 2027 der auf den Versorgungsbereich der allgemeinen hausärztlichen Versorgung entfallenden MGV ist das Rechenschema des Blattes "Fortschreibung ab 1-2027" zu verwenden.</t>
  </si>
  <si>
    <t>In Spalte A werden die einzelnen Schritte durchlaufend nummeriert.</t>
  </si>
  <si>
    <t xml:space="preserve">- Die grau unterlegten Felder bzw. Schritte sind zu befüllen. </t>
  </si>
  <si>
    <t>Ausgezahltes MGV-Honorarvolumen in Euro gemäß ARZTRG87aKA_SUM im entsprechenden Quartal des Jahres 2023 (MGV_EGV_KZ=1* und NVA_Kennzeichen=0 und TSVG-Kennzeichen=0 und Leistungssegmentkennzeichen beginnt nicht mit ‚ZM‘) für Leistungen des Kap. 3 EBM jeweils einschließlich GOPen mit Suffix</t>
  </si>
  <si>
    <t>MGV-Honorarvolumen der Hausärzte in Euro im entsprechenden Quartal 2023 für die GOPen 01410 bis 01413 sowie 01415 EBM</t>
  </si>
  <si>
    <t>Leistungsbezogene und nicht leistungsbezogene MGV-Zuschläge und zusätzliche MGV-Honorarauszahlungen in Euro des entsprechenden Quartals 2023, sofern nicht bereits im Honorarvolumen nach [1] bzw. [4] enthalten, gemäß den Tabellen 1 und 2 der Anlage des Beschlusses mit Ausprägung der Leistungsabgrenzung "Nr. 3.1"</t>
  </si>
  <si>
    <t>Sich ergebendes MGV-Honorarvolumen in Euro im entsprechenden Quartal 2023 für Leistungen des Kap. 3 EBM und hausärztlich durchgeführte Hausbesuche nach den GOPen 01410, 01411, 01412, 01413 und 01415 EBM</t>
  </si>
  <si>
    <r>
      <t xml:space="preserve">Ausgezahltes MGV-Honorarvolumen gemäß ARZTRG87aKA_SUM im entsprechenden Quartal des Jahres 2023 (MGV_EGV_KZ=1* und NVA_Kennzeichen=0 und TSVG-Kennzeichen=0 und Leistungssegmentkennzeichen beginnt nicht mit ‚ZM‘) für alle Leistungen </t>
    </r>
    <r>
      <rPr>
        <b/>
        <sz val="11"/>
        <rFont val="Calibri"/>
        <family val="2"/>
        <scheme val="minor"/>
      </rPr>
      <t>sämtlicher Arztgruppen</t>
    </r>
  </si>
  <si>
    <t>Leistungsbezogene und nicht leistungsbezogene MGV-Zuschläge und zusätzliche MGV-Honorarauszahlungen in Euro des entsprechenden Quartals 2023, sofern nicht bereits im Honorarvolumen nach [8] enthalten, gemäß den Tabellen 1 und 2 der Anlage des Beschlusses mit Ausprägung der Leistungsabgrenzung "Nr. 3.2"</t>
  </si>
  <si>
    <t>Sich ergebendes MGV-Honorarvolumen in Euro im entsprechenden Quartal 2023 für alle Leistungen sämtlicher Arztgruppen</t>
  </si>
  <si>
    <r>
      <t>Ausgezahltes MGV-Honorarvolumen in Euro gemäß ARZTRG87aKA_SUM im entsprechenden Quartal des Jahres 2023 (MGV_EGV_KZ=1* und NVA_Kennzeichen=0 und TSVG-Kennzeichen=0 und Leistungssegmentkennzeichen beginnt nicht mit ‚ZM‘) der GOPen 01410 bis 01413 sowie 01415 EBM</t>
    </r>
    <r>
      <rPr>
        <b/>
        <sz val="11"/>
        <rFont val="Calibri"/>
        <family val="2"/>
        <scheme val="minor"/>
      </rPr>
      <t xml:space="preserve"> sämtlicher Arztgruppen </t>
    </r>
    <r>
      <rPr>
        <sz val="11"/>
        <rFont val="Calibri"/>
        <family val="2"/>
        <scheme val="minor"/>
      </rPr>
      <t>jeweils einschließlich GOPen mit Suffix</t>
    </r>
  </si>
  <si>
    <t xml:space="preserve">MGV-Honoraranteil gemäß Nr. 3.3  Abs. 1 des Beschlusses des 85. EBA </t>
  </si>
  <si>
    <t>Abgestimmter basiswirksam vereinbarter, bereinigter Behandlungsbedarf auf Basis der KASSRG87aMGV_SUM, bewertet mit dem regionalen Punktwert in Euro im entsprechenden Quartal 2023</t>
  </si>
  <si>
    <t>Zugrunde zu legende erstmalig festgesetzte, auf die Leistungen der allgemeinen hausärztlichen Versorgung nach § 87b Absatz 1 Satz 3 zweiter Halbsatz SGB V entfallende MGV in Euro im entsprechenden Quartal 2023</t>
  </si>
  <si>
    <t>Regional vereinbarter Punktwert in Cent im Jahr 2023</t>
  </si>
  <si>
    <t>Regional vereinbarter Punktwert in Cent im Jahr 2024</t>
  </si>
  <si>
    <t>Fortschreibung aufgrund der Anpassung des regionalen Punktwerts von 2023 auf 2024</t>
  </si>
  <si>
    <t>Versichertenzahl im jeweiligen Quartal des Jahres 2023</t>
  </si>
  <si>
    <t>Versichertenzahl im jeweiligen Quartal des Jahres 2024</t>
  </si>
  <si>
    <t>Fortschreibung um die Veränderungsrate gemäß § 87a Abs. 4 Satz 1 Nr. 1 SGB V von 2023 auf 2024</t>
  </si>
  <si>
    <t>Fortschreibung um die Veränderungsraten gemäß § 87a Abs. 4 Satz 1 Nr. 2 bis 5 SGB V von 2023 auf 2024 in Prozent</t>
  </si>
  <si>
    <t>Weitere ggf. regional vereinbarte Anpassungen von 2023 auf 2024 in Prozent</t>
  </si>
  <si>
    <t>Basiswirksame prozentuale Veränderungen aufgrund von Beschlüssen des Bewertungsausschusses (einschließlich des Kassenwechslereffekts), sofern sie jeweils die Hausarzt-MGV betreffen, von 2023 auf 2024 in Prozent</t>
  </si>
  <si>
    <t>SV-Bereinigungsvolumen im jeweiligen Quartal 2024 in Euro, welches auf die Leistungen der Hausarzt-MGV entfällt (Abzug ist mit negativem Vorzeichen zu versehen)</t>
  </si>
  <si>
    <t>Regional vereinbarter Punktwert in Cent im Jahr 2025</t>
  </si>
  <si>
    <t>Fortschreibung aufgrund der Anpassung des regionalen Punktwerts von 2024 auf 2025</t>
  </si>
  <si>
    <t>Versichertenzahl im jeweiligen Quartal des Jahres 2025</t>
  </si>
  <si>
    <t>Fortschreibung um die Veränderungsrate gemäß § 87a Abs. 4 Satz 1 Nr. 1 SGB V von 2024 auf 2025</t>
  </si>
  <si>
    <t>Fortschreibung um die Veränderungsraten gemäß § 87a Abs. 4 Satz 1 Nr. 2 bis 5 SGB V von 2024 auf 2025 in Prozent</t>
  </si>
  <si>
    <t>Weitere ggf. regional vereinbarte Anpassungen von 2024 auf 2025 in Prozent</t>
  </si>
  <si>
    <t>Basiswirksame prozentuale Veränderungen aufgrund von Beschlüssen des Bewertungsausschusses (einschließlich des Kassenwechslereffekts), sofern sie jeweils die Hausarzt-MGV betreffen, von 2024 auf 2025 in Prozent</t>
  </si>
  <si>
    <t>Angepasste und fortgeschriebene Hausarzt-MGV für das jeweilige Quartal 2025 in Euro</t>
  </si>
  <si>
    <t>SV-Bereinigungsvolumen im jeweiligen Quartal 2025 in Euro, welches auf die Leistungen der Hausarzt-MGV entfällt (Abzug ist mit negativem Vorzeichen zu versehen)</t>
  </si>
  <si>
    <t xml:space="preserve">Angepasste und fortgeschriebene sowie bereinigte Hausarzt-MGV für das jeweilige Quartal 2026 in Euro </t>
  </si>
  <si>
    <t>Regional vereinbarter Punktwert in Cent im Jahr 2026</t>
  </si>
  <si>
    <t>Fortschreibung aufgrund der Anpassung des regionalen Punktwerts von 2025 auf 2026</t>
  </si>
  <si>
    <t>Versichertenzahl im jeweiligen Quartal des Jahres 2026</t>
  </si>
  <si>
    <t>Fortschreibung um die Veränderungsrate gemäß § 87a Abs. 4 Satz 1 Nr. 1 SGB V von 2025 auf 2026</t>
  </si>
  <si>
    <t>Fortschreibung um die Veränderungsraten gemäß § 87a Abs. 4 Satz 1 Nr. 2 bis 5 SGB V von 2025 auf 2026 in Prozent</t>
  </si>
  <si>
    <t>Weitere ggf. regional vereinbarte Anpassungen von 2025 auf 2026 in Prozent</t>
  </si>
  <si>
    <t>Basiswirksame prozentuale Veränderungen aufgrund von Beschlüssen des Bewertungsausschusses (einschließlich des Kassenwechslereffekts), sofern sie jeweils die Hausarzt-MGV betreffen, von 2025 auf 2026 in Prozent</t>
  </si>
  <si>
    <t>Angepasste und fortgeschriebene Hausarzt-MGV für das jeweilige Quartal 2026 in Euro</t>
  </si>
  <si>
    <t>SV-Bereinigungsvolumen im jeweiligen Quartal 2026 in Euro, welches auf die Leistungen der Hausarzt-MGV entfällt (Abzug ist mit negativem Vorzeichen zu versehen)</t>
  </si>
  <si>
    <t>Leistungsbedarf gemäß regionaler Euro-Gebührenordnung im aktuellen Quartal für Leistungen des Kap. 3 EBM und hausärztlich durchgeführte Hausbesuche nach den GOPen 01410, 01411, 01412, 01413 und 01415 EBM, sofern diese Leistungen in der gesamtvertragszuständigen KV der MGV des aktuellen Quartals zugehörig sind, ohne NVI</t>
  </si>
  <si>
    <t>Unterschreitung in Euro im aktuellen Quartal</t>
  </si>
  <si>
    <t>Kumulierte Unterschreitung in Euro bis einschließlich dem aktuellen Quartal</t>
  </si>
  <si>
    <r>
      <t xml:space="preserve">Kumulierte MGV-Zuschläge nach § 87a Abs. 3c </t>
    </r>
    <r>
      <rPr>
        <b/>
        <sz val="11"/>
        <rFont val="Calibri"/>
        <family val="2"/>
        <scheme val="minor"/>
      </rPr>
      <t xml:space="preserve">Satz 6 </t>
    </r>
    <r>
      <rPr>
        <sz val="11"/>
        <rFont val="Calibri"/>
        <family val="2"/>
        <scheme val="minor"/>
      </rPr>
      <t>SGB V in Euro bis einschließlich dem aktuellen Quartal (im Zeitraum vom letzten 2. Quartal eines Jahres bis zum aktuellen Quartal)</t>
    </r>
  </si>
  <si>
    <r>
      <t xml:space="preserve">MGV-Zuschläge nach § 87a Abs. 3c </t>
    </r>
    <r>
      <rPr>
        <b/>
        <sz val="11"/>
        <rFont val="Calibri"/>
        <family val="2"/>
        <scheme val="minor"/>
      </rPr>
      <t>Satz 6</t>
    </r>
    <r>
      <rPr>
        <sz val="11"/>
        <rFont val="Calibri"/>
        <family val="2"/>
        <scheme val="minor"/>
      </rPr>
      <t xml:space="preserve"> SGB V in Euro im aktuellen Quartal</t>
    </r>
  </si>
  <si>
    <r>
      <t xml:space="preserve">Verbleibendes Zuschlagsvolumen in Euro für Zuschläge nach § 87a Abs. 3c </t>
    </r>
    <r>
      <rPr>
        <b/>
        <sz val="11"/>
        <rFont val="Calibri"/>
        <family val="2"/>
        <scheme val="minor"/>
      </rPr>
      <t>Satz 11</t>
    </r>
    <r>
      <rPr>
        <sz val="11"/>
        <rFont val="Calibri"/>
        <family val="2"/>
        <scheme val="minor"/>
      </rPr>
      <t xml:space="preserve"> SGB V 
</t>
    </r>
    <r>
      <rPr>
        <i/>
        <sz val="11"/>
        <rFont val="Calibri"/>
        <family val="2"/>
        <scheme val="minor"/>
      </rPr>
      <t xml:space="preserve">(nur im 1. Quartal jeden Jahres relevant) </t>
    </r>
  </si>
  <si>
    <r>
      <t xml:space="preserve">Ausgezahltes Zuschlagsvolumen in Euro auf Basis der Vereinbarung nach § 87a Abs. 3c </t>
    </r>
    <r>
      <rPr>
        <b/>
        <sz val="11"/>
        <rFont val="Calibri"/>
        <family val="2"/>
        <scheme val="minor"/>
      </rPr>
      <t>Satz 11</t>
    </r>
    <r>
      <rPr>
        <sz val="11"/>
        <rFont val="Calibri"/>
        <family val="2"/>
        <scheme val="minor"/>
      </rPr>
      <t xml:space="preserve"> SGB V</t>
    </r>
  </si>
  <si>
    <r>
      <t xml:space="preserve">Ausgleichszahlung für die KV in Euro </t>
    </r>
    <r>
      <rPr>
        <b/>
        <sz val="11"/>
        <rFont val="Calibri"/>
        <family val="2"/>
        <scheme val="minor"/>
      </rPr>
      <t>vor Abzug</t>
    </r>
    <r>
      <rPr>
        <sz val="11"/>
        <rFont val="Calibri"/>
        <family val="2"/>
        <scheme val="minor"/>
      </rPr>
      <t xml:space="preserve"> der kumulierten Unterschreitung aus Vorquartalen bis einschließlich dem jeweiligen Vorquartal</t>
    </r>
  </si>
  <si>
    <t>Jahr</t>
  </si>
  <si>
    <t>Quartal</t>
  </si>
  <si>
    <t>Kumulierte Unterschreitung in Euro bis einschließlich dem jeweiligen Vorquartal abzüglich etwaiger Abschmelzung im Vorquartal</t>
  </si>
  <si>
    <t>Kumulierte Ausgleichszahlung in Euro bis einschließlich dem aktuellen Quartal (im Zeitraum vom letzten 2. Quartal eines Jahres bis zum aktuellen Quartal)</t>
  </si>
  <si>
    <t>Kumulierte Ausgleichszahlung in Euro bis einschließlich dem jeweiligen Vorquartal (im Zeitraum vom letzten 2. Quartal eines Jahres bis zum jeweiligen Vorquartal)</t>
  </si>
  <si>
    <t>Nach Nr. 3.1 Absatz 2 vom Institut des Bewertungsausschusses je entsprechendem Quartal 2023 bestimmter Anteil (Tabelle A auf der Internetseite des Instituts unter https://institut-ba.de/service/hausarztmgv.html)</t>
  </si>
  <si>
    <t>Angepasste und fortgeschriebene sowie bereinigte Hausarzt-MGV für das jeweilige Quartal 2024 in Euro</t>
  </si>
  <si>
    <t>Angepasste und fortgeschriebene sowie bereinigte Hausarzt-MGV für das jeweilige Quartal 2025 in Euro</t>
  </si>
  <si>
    <r>
      <t xml:space="preserve">Ausgleichszahlung für die KV in Euro
</t>
    </r>
    <r>
      <rPr>
        <i/>
        <sz val="11"/>
        <rFont val="Calibri"/>
        <family val="2"/>
        <scheme val="minor"/>
      </rPr>
      <t>(die auf die einzelnen Krankenkassen entfallenden Zahlbeträge werden im Formblatt 3-Vorgang 20 ausgewiesen)</t>
    </r>
  </si>
  <si>
    <t>Excel-Tabelle zur Darstellung des Rechenweges (Rechenschema) gemäß Beschluss des Erweiterten Bewertungsausschusses in seiner 85. Sitzung</t>
  </si>
  <si>
    <t>Für die erstmalige Festsetzung der auf den Versorgungsbereich der allgemeinen hausärztlichen Versorgung entfallenden MGV ist das Rechenschema des Blattes "Erstmalige Festsetzung" für das jeweilige Quartal zu verwenden.</t>
  </si>
  <si>
    <t>In Spalte B wird eine Kurzbezeichnung des jeweiligen Schrittes genannt.</t>
  </si>
  <si>
    <t>In Spalte D sind die jeweiligen Werte einzutragen bzw. werden Werte durch das Rechenschema bestimmt:</t>
  </si>
  <si>
    <t>[...] MGV-Honorare […] (MGV_EGV_KZ=1 und NVA_Kennzeichen=0 und TSVG-Kennzeichen=0 und Leistungssegmentkennzeichen beginnt nicht mit ‚ZM‘) der GOPen 01410 bis 01413 sowie 01415 EBM aller Arztgruppen jeweils einschließlich GOPen mit Suffix […]</t>
  </si>
  <si>
    <t>Periodenfremde MGV-Honorarzahlungen in Euro, das entsprechende Quartal 2023 betreffend, für Leistungen in der Abgrenzung von [1] und [4] gemäß der vom Institut des Bewertungsausschusses plausibilisierten Tabelle 3 der Anlage des Beschlusses mit Ausprägung der Leistungsabgrenzung "Nr. 3.1" (Vorzeichen gemäß Vorgabe in Spalte 5 der Tabelle)</t>
  </si>
  <si>
    <t>Periodenfremde MGV-Honorarzahlungen, das entsprechende Quartal 2023 betreffend, für Leistungen in der Abgrenzung von [8] gemäß der vom Institut des Bewertungsausschusses plausibilisierten Tabelle 3 der Anlage des Beschlusses mit Ausprägung der Leistungsabgrenzung "Nr. 3.2" (Vorzeichen gemäß Vorgabe in Spalte 5 der Tabelle)</t>
  </si>
  <si>
    <t>Die regionalen Gesamtvertragspartner bestimmen [...] einvernehmlich [die je Quartal zugrunde zu legende rechnerische Hausarzt-MGV des Jahres 2023] aus den für das jeweilige Quartal des Jahres 2023 ermittelten Honoraranteilen durch Multiplikation mit dem auf Grundlage der KASSRG87aMGV_SUM abgestimmten basiswirksam vereinbarten, bereinigten Behandlungsbedarf im jeweiligen Quartal des Jahres 2023, bewertet mit dem regionalen Punktwert im jeweiligen Quartal des Jahres 2023 [...].</t>
  </si>
  <si>
    <t>Die regionalen Gesamtvertragspartner bestimmen für den erstmaligen Festsetzungszeitraum nach Nr. 1 die Hausarzt-MGV der Quartale 4/2025 bis 4/2026 einvernehmlich aus [der] für das jeweilige Quartal des Jahres 2023 ermittelten [zugrunde zu legenden rechnerischen Hausarzt-MGV] und fortgeschrieben um die Anpassungen [...] für das Jahr 2024 [...]. 
Für den Fall von Ein- und Ausdeckelungen, die die Hausarzt-MGV betreffen, ist das Verfahren gemäß den Vorgaben des Bewertungsausschusses in seiner 383. Sitzung am 21. September 2016 zur Ermittlung der Aufsatzwerte und der Anteile der einzelnen Krankenkassen, zuletzt geändert durch Teil C des vorliegenden Beschlusses, oder entsprechenden Folgebeschlüssen anzuwenden. 
Bei der Fortschreibung auf das [betreffende] Quartal sind die jeweilige Anpassung des regionalen Punktwerts, die betreffenden Veränderungsraten gemäß § 87a Abs. 4 Satz 1 Nr. 1 bis 5 SGB V sowie weitere ggf. regional vereinbarte Anpassungen und die basiswirksamen prozentualen Veränderungen aufgrund von Beschlüssen des Bewertungsausschusses, jeweils zwischen dem [jeweiligen] Vorjahresquartal und dem [betreffenden] Quartal, zu berücksichtigen. 
Für im Gesetz vorgesehene Bereinigungen sind die Verfahren gemäß Beschluss des Bewertungsausschusses in seiner 489. Sitzung (schriftliche Beschlussfassung), zuletzt geändert durch Beschluss des Bewertungsausschusses in seiner 759. Sitzung (schriftliche Beschlussfassung), oder entsprechenden Folgebeschlüssen analog anzuwenden und die ermittelten Beträge anteilig aus der Hausarzt-MGV zu bereinigen bzw. ihr anteilig zuzusetzen. Dabei ist sicherzustellen, dass eine Differenzbereinigung der Hausarzt-MGV nur für die Leistungen erfolgt, die zu den zu entbudgetierenden Leistungen nach Nr. 2 gehören.</t>
  </si>
  <si>
    <t>[15]+[16]-[17]</t>
  </si>
  <si>
    <t>[20]/[19]</t>
  </si>
  <si>
    <t>[23]/[22]</t>
  </si>
  <si>
    <t>Angepasste und fortgeschriebene Hausarzt-MGV für das jeweilige Quartal 2024 in Euro</t>
  </si>
  <si>
    <t>[18]*[21]*[24]*(1+[25])*(1+[26])*(1+[27])</t>
  </si>
  <si>
    <t>[28]+[29]</t>
  </si>
  <si>
    <t>[30]+[31]-[32]</t>
  </si>
  <si>
    <t>[35]/[34]</t>
  </si>
  <si>
    <t>[38]/[37]</t>
  </si>
  <si>
    <t>[33]*[36]*[39]*(1+[40])*(1+[41])*(1+[42])</t>
  </si>
  <si>
    <t>[43]+[44]</t>
  </si>
  <si>
    <t>Die regionalen Gesamtvertragspartner bestimmen für den erstmaligen Festsetzungszeitraum nach Nr. 1 die Hausarzt-MGV der Quartale 4/2025 bis 4/2026 einvernehmlich aus [der] für das jeweilige Quartal des Jahres 2023 ermittelten [zugrunde zu legenden rechnerischen Hausarzt-MGV] und fortgeschrieben um die Anpassungen [...] für das Jahr 2024 [und] das Jahr 2025 [....]. 
Für den Fall von Ein- und Ausdeckelungen, die die Hausarzt-MGV betreffen, ist das Verfahren gemäß den Vorgaben des Bewertungsausschusses in seiner 383. Sitzung am 21. September 2016 zur Ermittlung der Aufsatzwerte und der Anteile der einzelnen Krankenkassen, zuletzt geändert durch Teil C des vorliegenden Beschlusses, oder entsprechenden Folgebeschlüssen anzuwenden. 
Bei der Fortschreibung auf das [betreffende] Quartal sind die jeweilige Anpassung des regionalen Punktwerts, die betreffenden Veränderungsraten gemäß § 87a Abs. 4 Satz 1 Nr. 1 bis 5 SGB V sowie weitere ggf. regional vereinbarte Anpassungen und die basiswirksamen prozentualen Veränderungen aufgrund von Beschlüssen des Bewertungsausschusses, jeweils zwischen dem [jeweiligen] Vorjahresquartal und dem [betreffenden] Quartal, zu berücksichtigen. 
Für im Gesetz vorgesehene Bereinigungen sind die Verfahren gemäß Beschluss des Bewertungsausschusses in seiner 489. Sitzung (schriftliche Beschlussfassung), zuletzt geändert durch Beschluss des Bewertungsausschusses in seiner 759. Sitzung (schriftliche Beschlussfassung), oder entsprechenden Folgebeschlüssen analog anzuwenden und die ermittelten Beträge anteilig aus der Hausarzt-MGV zu bereinigen bzw. ihr anteilig zuzusetzen. Dabei ist sicherzustellen, dass eine Differenzbereinigung der Hausarzt-MGV nur für die Leistungen erfolgt, die zu den zu entbudgetierenden Leistungen nach Nr. 2 gehören.</t>
  </si>
  <si>
    <t>[45]+[46]-[47]</t>
  </si>
  <si>
    <t>Die regionalen Gesamtvertragspartner bestimmen für den erstmaligen Festsetzungszeitraum nach Nr. 1 die Hausarzt-MGV der Quartale 4/2025 bis 4/2026 einvernehmlich aus [der] für das jeweilige Quartal des Jahres 2023 ermittelten [zugrunde zu legenden rechnerischen Hausarzt-MGV] und fortgeschrieben um die Anpassungen [...] für das Jahr 2024, das Jahr 2025 und [...] das Jahr 2026.
Für den Fall von Ein- und Ausdeckelungen, die die Hausarzt-MGV betreffen, ist das Verfahren gemäß den Vorgaben des Bewertungsausschusses in seiner 383. Sitzung am 21. September 2016 zur Ermittlung der Aufsatzwerte und der Anteile der einzelnen Krankenkassen, zuletzt geändert durch Teil C des vorliegenden Beschlusses, oder entsprechenden Folgebeschlüssen anzuwenden. 
Bei der Fortschreibung auf das [betreffende] Quartal sind die jeweilige Anpassung des regionalen Punktwerts, die betreffenden Veränderungsraten gemäß § 87a Abs. 4 Satz 1 Nr. 1 bis 5 SGB V sowie weitere ggf. regional vereinbarte Anpassungen und die basiswirksamen prozentualen Veränderungen aufgrund von Beschlüssen des Bewertungsausschusses, jeweils zwischen dem [jeweiligen] Vorjahresquartal und dem [betreffenden] Quartal, zu berücksichtigen. 
Für im Gesetz vorgesehene Bereinigungen sind die Verfahren gemäß Beschluss des Bewertungsausschusses in seiner 489. Sitzung (schriftliche Beschlussfassung), zuletzt geändert durch Beschluss des Bewertungsausschusses in seiner 759. Sitzung (schriftliche Beschlussfassung), oder entsprechenden Folgebeschlüssen analog anzuwenden und die ermittelten Beträge anteilig aus der Hausarzt-MGV zu bereinigen bzw. ihr anteilig zuzusetzen. Dabei ist sicherzustellen, dass eine Differenzbereinigung der Hausarzt-MGV nur für die Leistungen erfolgt, die zu den zu entbudgetierenden Leistungen nach Nr. 2 gehören.</t>
  </si>
  <si>
    <t>[50]/[49]</t>
  </si>
  <si>
    <t>[53]/[52]</t>
  </si>
  <si>
    <t>[48]*[51]*[54]*(1+[55])*(1+[56])*(1+[57])</t>
  </si>
  <si>
    <t>[58]+[59]</t>
  </si>
  <si>
    <t>Die in Nr. 2 definierten Leistungen werden mit den Preisen der regionalen Euro-Gebührenordnung ohne Honorarbegrenzung oder -minderung vergütet. Sofern die Hausarzt-MGV [im aktuellen Quartal] hierfür nicht ausreicht, erfolgen gemäß § 87a Abs. 3c Satz 9 SGB V Ausgleichszahlungen durch die Krankenkassen[:] 
[...] für die in Nr. 2 definierten Leistungen erbrachte[r] Leistungsbedarf gemäß regionaler Euro-Gebührenordnung nach sachlich-rechnerischer Richtigstellung (hausärztlicher Leistungsbedarf) innerhalb der MGV des gesamtvertragszuständigen KV-Bezirks ausschließlich leistungsbezogener und nicht leistungsbezogener Zuschläge und zusätzlicher Honorarauszahlungen im aktuellen Quartal [...]. Bei dem [so definierten] hausärztlichen Leistungsbedarf nicht zu berücksichtigen sind diejenigen Leistungen, die für Patienten abgerechnet wurden, die bereits aufgrund von Selektivvertragsteilnahme bereinigt wurden, und die dem jeweiligen Ziffernkranz (gemäß der Satzart L08) – ggf. eingeschränkt auf bereinigungsrelevante Arztgruppen – zuzuordnen sind (nicht vertragskonforme Inanspruchnahme).</t>
  </si>
  <si>
    <t>Kumulierte Unterschreitung in Euro bis einschließlich dem jeweiligen Vorquartal</t>
  </si>
  <si>
    <r>
      <t xml:space="preserve">Abschmelzung von Unterschreitung im Zeitraum vom 2. Quartal des Vorjahres bis zum 1. Quartal des aktuellen Jahres
</t>
    </r>
    <r>
      <rPr>
        <i/>
        <sz val="11"/>
        <rFont val="Calibri"/>
        <family val="2"/>
        <scheme val="minor"/>
      </rPr>
      <t xml:space="preserve">(nur im 2. Quartal jeden Jahres relevant) </t>
    </r>
  </si>
  <si>
    <t>[62]-[63]</t>
  </si>
  <si>
    <t>Verrechnungsvolumen in Euro aus der kumulierten Unterschreitung bis einschließlich dem jeweiligen Vorquartal</t>
  </si>
  <si>
    <t>min([66];[64])</t>
  </si>
  <si>
    <t>[64]+[65]-[67]</t>
  </si>
  <si>
    <t>[66]-[67]</t>
  </si>
  <si>
    <r>
      <t xml:space="preserve">Kumulierte MGV-Zuschläge nach § 87a Abs. 3c </t>
    </r>
    <r>
      <rPr>
        <b/>
        <sz val="11"/>
        <rFont val="Calibri"/>
        <family val="2"/>
        <scheme val="minor"/>
      </rPr>
      <t xml:space="preserve">Satz 6 </t>
    </r>
    <r>
      <rPr>
        <sz val="11"/>
        <rFont val="Calibri"/>
        <family val="2"/>
        <scheme val="minor"/>
      </rPr>
      <t xml:space="preserve">SGB V in Euro bis einschließlich dem jeweiligen </t>
    </r>
    <r>
      <rPr>
        <b/>
        <sz val="11"/>
        <rFont val="Calibri"/>
        <family val="2"/>
        <scheme val="minor"/>
      </rPr>
      <t>Vorquartal</t>
    </r>
    <r>
      <rPr>
        <sz val="11"/>
        <rFont val="Calibri"/>
        <family val="2"/>
        <scheme val="minor"/>
      </rPr>
      <t xml:space="preserve"> (im Zeitraum vom letzten 2. Quartal eines Jahres bis zum jeweiligen Vorquartal)</t>
    </r>
  </si>
  <si>
    <t>[70]+[71]</t>
  </si>
  <si>
    <t>[69]+[73]</t>
  </si>
  <si>
    <r>
      <t xml:space="preserve">Kumulierter Überschuss von Unterschreitungen gegenüber Ausgleichszahlungen bis zum aktuellen Quartal
</t>
    </r>
    <r>
      <rPr>
        <i/>
        <sz val="11"/>
        <rFont val="Calibri"/>
        <family val="2"/>
        <scheme val="minor"/>
      </rPr>
      <t xml:space="preserve">(nur im 1. Quartal jeden Jahres relevant) </t>
    </r>
  </si>
  <si>
    <t>Q/2026: [68] aus Vorquartal</t>
  </si>
  <si>
    <t>Q/2026: max([60]-[61];0)</t>
  </si>
  <si>
    <t>Q/2026: max([61]-[60];0)</t>
  </si>
  <si>
    <t>3.3 Hausarzt-MGV des Quartals 1/2026</t>
  </si>
  <si>
    <t>1/2026: 0,00 €</t>
  </si>
  <si>
    <t xml:space="preserve">1/2026: [72] aus Vorquartal </t>
  </si>
  <si>
    <t>1/2026: [74] aus Vorquartal</t>
  </si>
  <si>
    <t>1/2026: max([68]-[74];0)</t>
  </si>
  <si>
    <t xml:space="preserve">1/2026: max([75]-[72];0) </t>
  </si>
  <si>
    <t>[13]</t>
  </si>
  <si>
    <t>[14]</t>
  </si>
  <si>
    <t>[15]</t>
  </si>
  <si>
    <t>[16]</t>
  </si>
  <si>
    <t>[17]</t>
  </si>
  <si>
    <t>[18]</t>
  </si>
  <si>
    <t>[19]</t>
  </si>
  <si>
    <t>[21]</t>
  </si>
  <si>
    <t>[22]</t>
  </si>
  <si>
    <t>[24]</t>
  </si>
  <si>
    <t>[25]</t>
  </si>
  <si>
    <t>[26]</t>
  </si>
  <si>
    <t>[27]</t>
  </si>
  <si>
    <t>[28]</t>
  </si>
  <si>
    <t>[29]</t>
  </si>
  <si>
    <t>[30]</t>
  </si>
  <si>
    <t>[31]</t>
  </si>
  <si>
    <t>[32]</t>
  </si>
  <si>
    <t>[33]</t>
  </si>
  <si>
    <t>[34]</t>
  </si>
  <si>
    <t>[36]</t>
  </si>
  <si>
    <t>[37]</t>
  </si>
  <si>
    <t>[39]</t>
  </si>
  <si>
    <t>[40]</t>
  </si>
  <si>
    <t>[41]</t>
  </si>
  <si>
    <t>[42]</t>
  </si>
  <si>
    <t>[43]</t>
  </si>
  <si>
    <t>[44]</t>
  </si>
  <si>
    <t>[45]</t>
  </si>
  <si>
    <t>[61]</t>
  </si>
  <si>
    <t>[62]</t>
  </si>
  <si>
    <t>[63]</t>
  </si>
  <si>
    <t>[64]</t>
  </si>
  <si>
    <t>[65]</t>
  </si>
  <si>
    <t>[66]</t>
  </si>
  <si>
    <t>[67]</t>
  </si>
  <si>
    <t>[68]</t>
  </si>
  <si>
    <t>[69]</t>
  </si>
  <si>
    <t>[70]</t>
  </si>
  <si>
    <t>[71]</t>
  </si>
  <si>
    <t>[72]</t>
  </si>
  <si>
    <t>[73]</t>
  </si>
  <si>
    <t>[74]</t>
  </si>
  <si>
    <t>[75]</t>
  </si>
  <si>
    <t>[76]</t>
  </si>
  <si>
    <t>[77]</t>
  </si>
  <si>
    <t>[46]</t>
  </si>
  <si>
    <t>[47]</t>
  </si>
  <si>
    <t>[48]</t>
  </si>
  <si>
    <t>[49]</t>
  </si>
  <si>
    <t>[50]</t>
  </si>
  <si>
    <t>[51]</t>
  </si>
  <si>
    <t>[52]</t>
  </si>
  <si>
    <t>[53]</t>
  </si>
  <si>
    <t>[54]</t>
  </si>
  <si>
    <t>[55]</t>
  </si>
  <si>
    <t>[56]</t>
  </si>
  <si>
    <t>[57]</t>
  </si>
  <si>
    <t>[58]</t>
  </si>
  <si>
    <t>[59]</t>
  </si>
  <si>
    <t>[60]</t>
  </si>
  <si>
    <t>- Durch die Unterlegung mit Formeln werden die Schritte in den anderen Feldern automatisch umgesetzt.</t>
  </si>
  <si>
    <r>
      <t>*  Das MGV_EGV_KZ gibt die MGV-Abgrenzung in der jeweiligen Arzt-KV wieder.</t>
    </r>
    <r>
      <rPr>
        <strike/>
        <sz val="11"/>
        <rFont val="Calibri"/>
        <family val="2"/>
        <scheme val="minor"/>
      </rPr>
      <t xml:space="preserve">
  </t>
    </r>
  </si>
  <si>
    <t>Auf die Kostenerstattung gemäß § 13 oder § 53 SGB V, insoweit dieses in der MGV nach [13] enthalten ist, und ggf. auf weitere regionale Sachverhalte in ergänzten weiteren Zeilen entfallendes Honorarvolumen in Euro gemäß der vom Institut des Bewertungsausschusses plausibilisierten Tabelle 3 der Anlage des Beschlusses mit Ausprägung der Leistungsabgrenzung "Nr. 3.3" (Vorzeichen gemäß Vorgabe in Spalte 5 der Tabelle)</t>
  </si>
  <si>
    <t>[12]*([13]+[14])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</si>
</sst>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_-;\-* #,##0.00_-;_-* &quot;-&quot;??_-;_-@_-"/>
    <numFmt numFmtId="164" formatCode="#,##0.00\ &quot;€&quot;"/>
    <numFmt numFmtId="165" formatCode="0.0000%"/>
    <numFmt numFmtId="166" formatCode="#,##0.0000\ &quot;€&quot;"/>
    <numFmt numFmtId="167" formatCode="0.0000"/>
    <numFmt numFmtId="168" formatCode="#,##0_ ;\-#,##0\ "/>
  </numFmts>
  <fonts count="11"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0000"/>
      <name val="Calibri"/>
      <family val="2"/>
      <scheme val="minor"/>
    </font>
    <font>
      <i/>
      <sz val="11"/>
      <name val="Calibri"/>
      <family val="2"/>
      <scheme val="minor"/>
    </font>
    <font>
      <strike/>
      <sz val="11"/>
      <name val="Calibri"/>
      <family val="2"/>
      <scheme val="minor"/>
    </font>
    <font>
      <b/>
      <sz val="9"/>
      <name val="Calibri"/>
      <family val="2"/>
      <scheme val="minor"/>
    </font>
    <font>
      <b/>
      <sz val="16"/>
      <name val="Calibri"/>
      <family val="2"/>
      <scheme val="minor"/>
    </font>
    <font>
      <sz val="9"/>
      <name val="Calibri"/>
      <family val="2"/>
      <scheme val="minor"/>
    </font>
    <font>
      <b/>
      <sz val="11"/>
      <color rgb="FFEE0000"/>
      <name val="Calibri"/>
      <family val="2"/>
      <scheme val="minor"/>
    </font>
  </fonts>
  <fills count="5">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theme="0" tint="-0.249977111117893"/>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59">
    <xf numFmtId="0" fontId="0" fillId="0" borderId="0" xfId="0"/>
    <xf numFmtId="0" fontId="2" fillId="0" borderId="0" xfId="0" applyFont="1" applyAlignment="1">
      <alignment vertical="top" wrapText="1"/>
    </xf>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164" fontId="2" fillId="0" borderId="0" xfId="0" applyNumberFormat="1" applyFont="1" applyAlignment="1">
      <alignment horizontal="right" vertical="top"/>
    </xf>
    <xf numFmtId="0" fontId="2" fillId="0" borderId="0" xfId="0" applyFont="1"/>
    <xf numFmtId="0" fontId="3" fillId="0" borderId="2" xfId="0" applyFont="1" applyBorder="1" applyAlignment="1">
      <alignment vertical="top"/>
    </xf>
    <xf numFmtId="0" fontId="3" fillId="0" borderId="3" xfId="0" applyFont="1" applyBorder="1" applyAlignment="1">
      <alignment vertical="top"/>
    </xf>
    <xf numFmtId="0" fontId="3" fillId="2" borderId="4" xfId="0" applyFont="1" applyFill="1" applyBorder="1" applyAlignment="1">
      <alignment vertical="top"/>
    </xf>
    <xf numFmtId="0" fontId="3" fillId="2" borderId="5" xfId="0" applyFont="1" applyFill="1" applyBorder="1" applyAlignment="1">
      <alignment horizontal="left" vertical="top"/>
    </xf>
    <xf numFmtId="0" fontId="3" fillId="2" borderId="4" xfId="0" applyFont="1" applyFill="1" applyBorder="1" applyAlignment="1">
      <alignment horizontal="left" vertical="top"/>
    </xf>
    <xf numFmtId="0" fontId="2" fillId="0" borderId="4" xfId="0" applyFont="1" applyBorder="1" applyAlignment="1">
      <alignment vertical="top"/>
    </xf>
    <xf numFmtId="164" fontId="2" fillId="3" borderId="0" xfId="0" applyNumberFormat="1" applyFont="1" applyFill="1" applyAlignment="1">
      <alignment horizontal="right" vertical="top"/>
    </xf>
    <xf numFmtId="10" fontId="2" fillId="3" borderId="0" xfId="1" applyNumberFormat="1" applyFont="1" applyFill="1" applyBorder="1" applyAlignment="1">
      <alignment horizontal="right" vertical="top"/>
    </xf>
    <xf numFmtId="0" fontId="2" fillId="0" borderId="5" xfId="0" applyFont="1" applyBorder="1" applyAlignment="1">
      <alignment vertical="top" wrapText="1"/>
    </xf>
    <xf numFmtId="164" fontId="2" fillId="3" borderId="0" xfId="2" applyNumberFormat="1" applyFont="1" applyFill="1" applyBorder="1" applyAlignment="1">
      <alignment horizontal="right" vertical="top"/>
    </xf>
    <xf numFmtId="0" fontId="3" fillId="0" borderId="4" xfId="0" applyFont="1" applyBorder="1" applyAlignment="1">
      <alignment vertical="top"/>
    </xf>
    <xf numFmtId="0" fontId="3" fillId="0" borderId="0" xfId="0" applyFont="1" applyAlignment="1">
      <alignment vertical="top" wrapText="1"/>
    </xf>
    <xf numFmtId="164" fontId="3" fillId="0" borderId="0" xfId="0" applyNumberFormat="1" applyFont="1" applyAlignment="1">
      <alignment horizontal="right" vertical="top"/>
    </xf>
    <xf numFmtId="166" fontId="2" fillId="0" borderId="5" xfId="0" applyNumberFormat="1" applyFont="1" applyBorder="1" applyAlignment="1">
      <alignment vertical="top"/>
    </xf>
    <xf numFmtId="166" fontId="2" fillId="0" borderId="5" xfId="0" applyNumberFormat="1" applyFont="1" applyBorder="1" applyAlignment="1">
      <alignment vertical="top" wrapText="1"/>
    </xf>
    <xf numFmtId="164" fontId="2" fillId="3" borderId="0" xfId="1" applyNumberFormat="1" applyFont="1" applyFill="1" applyBorder="1" applyAlignment="1">
      <alignment horizontal="right" vertical="top"/>
    </xf>
    <xf numFmtId="0" fontId="2" fillId="0" borderId="5" xfId="0" applyFont="1" applyBorder="1" applyAlignment="1">
      <alignment vertical="top"/>
    </xf>
    <xf numFmtId="10" fontId="3" fillId="0" borderId="0" xfId="1" applyNumberFormat="1" applyFont="1" applyBorder="1" applyAlignment="1">
      <alignment horizontal="right" vertical="top"/>
    </xf>
    <xf numFmtId="0" fontId="3" fillId="0" borderId="5" xfId="0" applyFont="1" applyBorder="1" applyAlignment="1">
      <alignment vertical="top" wrapText="1"/>
    </xf>
    <xf numFmtId="0" fontId="2" fillId="0" borderId="5" xfId="0" applyFont="1" applyBorder="1" applyAlignment="1">
      <alignment horizontal="left" vertical="top" wrapText="1"/>
    </xf>
    <xf numFmtId="167" fontId="2" fillId="3" borderId="0" xfId="0" applyNumberFormat="1" applyFont="1" applyFill="1" applyAlignment="1">
      <alignment horizontal="right" vertical="top"/>
    </xf>
    <xf numFmtId="167" fontId="2" fillId="0" borderId="0" xfId="0" applyNumberFormat="1" applyFont="1" applyAlignment="1">
      <alignment horizontal="right" vertical="top"/>
    </xf>
    <xf numFmtId="165" fontId="2" fillId="3" borderId="0" xfId="1" applyNumberFormat="1" applyFont="1" applyFill="1" applyBorder="1" applyAlignment="1">
      <alignment horizontal="right" vertical="top"/>
    </xf>
    <xf numFmtId="0" fontId="2" fillId="0" borderId="7" xfId="0" applyFont="1" applyBorder="1" applyAlignment="1">
      <alignment vertical="top" wrapText="1"/>
    </xf>
    <xf numFmtId="164" fontId="2" fillId="4" borderId="7" xfId="0" applyNumberFormat="1" applyFont="1" applyFill="1" applyBorder="1" applyAlignment="1">
      <alignment horizontal="right" vertical="top"/>
    </xf>
    <xf numFmtId="0" fontId="3" fillId="2" borderId="0" xfId="0" applyFont="1" applyFill="1" applyAlignment="1">
      <alignment vertical="top"/>
    </xf>
    <xf numFmtId="0" fontId="3" fillId="2" borderId="0" xfId="0" applyFont="1" applyFill="1" applyAlignment="1">
      <alignment horizontal="left" vertical="top"/>
    </xf>
    <xf numFmtId="0" fontId="7" fillId="2" borderId="0" xfId="0" applyFont="1" applyFill="1" applyAlignment="1">
      <alignment horizontal="left" vertical="top"/>
    </xf>
    <xf numFmtId="165" fontId="2" fillId="3" borderId="0" xfId="0" applyNumberFormat="1" applyFont="1" applyFill="1" applyAlignment="1">
      <alignment horizontal="right" vertical="top"/>
    </xf>
    <xf numFmtId="167" fontId="2" fillId="0" borderId="0" xfId="0" applyNumberFormat="1" applyFont="1" applyAlignment="1">
      <alignment horizontal="right" vertical="top" wrapText="1"/>
    </xf>
    <xf numFmtId="0" fontId="3" fillId="2" borderId="0" xfId="0" applyFont="1" applyFill="1" applyAlignment="1">
      <alignment horizontal="right" vertical="top"/>
    </xf>
    <xf numFmtId="0" fontId="6" fillId="0" borderId="0" xfId="0" applyFont="1"/>
    <xf numFmtId="0" fontId="8" fillId="0" borderId="0" xfId="0" applyFont="1"/>
    <xf numFmtId="0" fontId="3" fillId="0" borderId="0" xfId="0" applyFont="1"/>
    <xf numFmtId="0" fontId="2" fillId="0" borderId="0" xfId="0" quotePrefix="1" applyFont="1"/>
    <xf numFmtId="0" fontId="3" fillId="0" borderId="1" xfId="0" applyFont="1" applyBorder="1" applyAlignment="1">
      <alignment vertical="top"/>
    </xf>
    <xf numFmtId="0" fontId="9" fillId="0" borderId="0" xfId="0" quotePrefix="1" applyFont="1" applyAlignment="1">
      <alignment horizontal="left" vertical="top" wrapText="1"/>
    </xf>
    <xf numFmtId="0" fontId="9" fillId="0" borderId="7" xfId="0" applyFont="1" applyBorder="1" applyAlignment="1">
      <alignment vertical="top" wrapText="1"/>
    </xf>
    <xf numFmtId="0" fontId="10" fillId="0" borderId="0" xfId="0" applyFont="1" applyAlignment="1">
      <alignment horizontal="left" vertical="top"/>
    </xf>
    <xf numFmtId="0" fontId="10" fillId="3" borderId="0" xfId="0" applyFont="1" applyFill="1" applyAlignment="1">
      <alignment horizontal="left" vertical="top"/>
    </xf>
    <xf numFmtId="0" fontId="2" fillId="0" borderId="4" xfId="0" applyFont="1" applyBorder="1" applyAlignment="1">
      <alignment vertical="top" wrapText="1"/>
    </xf>
    <xf numFmtId="0" fontId="3" fillId="0" borderId="4" xfId="0" applyFont="1" applyBorder="1" applyAlignment="1">
      <alignment vertical="top" wrapText="1"/>
    </xf>
    <xf numFmtId="0" fontId="2" fillId="0" borderId="6" xfId="0" applyFont="1" applyBorder="1" applyAlignment="1">
      <alignment vertical="top" wrapText="1"/>
    </xf>
    <xf numFmtId="0" fontId="9" fillId="0" borderId="0" xfId="0" applyFont="1" applyAlignment="1">
      <alignment horizontal="left" vertical="top" wrapText="1"/>
    </xf>
    <xf numFmtId="0" fontId="3" fillId="0" borderId="0" xfId="0" applyFont="1" applyFill="1" applyAlignment="1">
      <alignment vertical="top"/>
    </xf>
    <xf numFmtId="0" fontId="3" fillId="2" borderId="0" xfId="0" applyFont="1" applyFill="1" applyAlignment="1">
      <alignment horizontal="left" vertical="top" wrapText="1"/>
    </xf>
    <xf numFmtId="0" fontId="2" fillId="0" borderId="8" xfId="0" applyFont="1" applyBorder="1" applyAlignment="1">
      <alignment vertical="top"/>
    </xf>
    <xf numFmtId="168" fontId="2" fillId="3" borderId="0" xfId="3" applyNumberFormat="1" applyFont="1" applyFill="1" applyBorder="1" applyAlignment="1">
      <alignment horizontal="right" vertical="top" wrapText="1"/>
    </xf>
    <xf numFmtId="168" fontId="2" fillId="0" borderId="0" xfId="3" applyNumberFormat="1" applyFont="1" applyBorder="1" applyAlignment="1">
      <alignment horizontal="right" vertical="top" wrapText="1"/>
    </xf>
    <xf numFmtId="164" fontId="3" fillId="0" borderId="0" xfId="0" applyNumberFormat="1" applyFont="1" applyFill="1" applyAlignment="1">
      <alignment horizontal="right" vertical="top"/>
    </xf>
    <xf numFmtId="0" fontId="2" fillId="0" borderId="0" xfId="0" applyFont="1" applyAlignment="1">
      <alignment horizontal="left" vertical="top" wrapText="1"/>
    </xf>
    <xf numFmtId="0" fontId="9" fillId="0" borderId="0" xfId="0" applyFont="1" applyAlignment="1">
      <alignment horizontal="left" vertical="top" wrapText="1"/>
    </xf>
  </cellXfs>
  <cellStyles count="6">
    <cellStyle name="Komma" xfId="3" builtinId="3"/>
    <cellStyle name="Komma 2" xfId="5" xr:uid="{3747F556-9EFE-45A5-B935-208E2D4DDD37}"/>
    <cellStyle name="Prozent" xfId="1" builtinId="5"/>
    <cellStyle name="Standard" xfId="0" builtinId="0"/>
    <cellStyle name="Währung" xfId="2" builtinId="4"/>
    <cellStyle name="Währung 2" xfId="4" xr:uid="{383D951D-F94A-44EB-8D6C-83E075FBF8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4"/>
  <sheetViews>
    <sheetView tabSelected="1" zoomScale="110" zoomScaleNormal="110" workbookViewId="0"/>
  </sheetViews>
  <sheetFormatPr baseColWidth="10" defaultRowHeight="14.4" x14ac:dyDescent="0.3"/>
  <sheetData>
    <row r="1" spans="1:1" ht="21" x14ac:dyDescent="0.4">
      <c r="A1" s="39" t="s">
        <v>119</v>
      </c>
    </row>
    <row r="2" spans="1:1" x14ac:dyDescent="0.3">
      <c r="A2" s="40" t="s">
        <v>58</v>
      </c>
    </row>
    <row r="3" spans="1:1" x14ac:dyDescent="0.3">
      <c r="A3" s="6"/>
    </row>
    <row r="4" spans="1:1" x14ac:dyDescent="0.3">
      <c r="A4" s="6" t="s">
        <v>120</v>
      </c>
    </row>
    <row r="5" spans="1:1" x14ac:dyDescent="0.3">
      <c r="A5" s="6" t="s">
        <v>59</v>
      </c>
    </row>
    <row r="6" spans="1:1" x14ac:dyDescent="0.3">
      <c r="A6" s="6" t="s">
        <v>60</v>
      </c>
    </row>
    <row r="7" spans="1:1" x14ac:dyDescent="0.3">
      <c r="A7" s="6" t="s">
        <v>121</v>
      </c>
    </row>
    <row r="8" spans="1:1" x14ac:dyDescent="0.3">
      <c r="A8" s="6" t="s">
        <v>19</v>
      </c>
    </row>
    <row r="9" spans="1:1" x14ac:dyDescent="0.3">
      <c r="A9" s="6" t="s">
        <v>20</v>
      </c>
    </row>
    <row r="10" spans="1:1" x14ac:dyDescent="0.3">
      <c r="A10" s="6" t="s">
        <v>122</v>
      </c>
    </row>
    <row r="11" spans="1:1" x14ac:dyDescent="0.3">
      <c r="A11" s="41" t="s">
        <v>61</v>
      </c>
    </row>
    <row r="12" spans="1:1" x14ac:dyDescent="0.3">
      <c r="A12" s="41" t="s">
        <v>228</v>
      </c>
    </row>
    <row r="13" spans="1:1" x14ac:dyDescent="0.3">
      <c r="A13" s="6"/>
    </row>
    <row r="14" spans="1:1" x14ac:dyDescent="0.3">
      <c r="A14" s="38"/>
    </row>
  </sheetData>
  <pageMargins left="0.7" right="0.7" top="0.78740157499999996" bottom="0.78740157499999996"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89"/>
  <sheetViews>
    <sheetView zoomScaleNormal="100" workbookViewId="0">
      <pane ySplit="3" topLeftCell="A4" activePane="bottomLeft" state="frozen"/>
      <selection activeCell="D22" sqref="D22"/>
      <selection pane="bottomLeft" activeCell="D1" sqref="D1"/>
    </sheetView>
  </sheetViews>
  <sheetFormatPr baseColWidth="10" defaultColWidth="11.44140625" defaultRowHeight="14.4" x14ac:dyDescent="0.3"/>
  <cols>
    <col min="1" max="1" width="6.5546875" style="2" customWidth="1"/>
    <col min="2" max="2" width="60.6640625" style="2" customWidth="1"/>
    <col min="3" max="3" width="27.6640625" style="2" customWidth="1"/>
    <col min="4" max="4" width="30.6640625" style="2" customWidth="1"/>
    <col min="5" max="5" width="110" style="4" customWidth="1"/>
    <col min="6" max="6" width="71.5546875" style="2" customWidth="1"/>
    <col min="7" max="7" width="56.6640625" style="2" customWidth="1"/>
    <col min="8" max="16384" width="11.44140625" style="2"/>
  </cols>
  <sheetData>
    <row r="1" spans="1:7" x14ac:dyDescent="0.3">
      <c r="A1" s="51" t="str">
        <f>D2&amp;". Quartal "&amp;D1</f>
        <v>1. Quartal 2026</v>
      </c>
      <c r="C1" s="45" t="s">
        <v>110</v>
      </c>
      <c r="D1" s="46">
        <v>2026</v>
      </c>
      <c r="E1" s="3"/>
    </row>
    <row r="2" spans="1:7" ht="15" thickBot="1" x14ac:dyDescent="0.35">
      <c r="A2" s="3"/>
      <c r="C2" s="45" t="s">
        <v>111</v>
      </c>
      <c r="D2" s="46">
        <v>1</v>
      </c>
    </row>
    <row r="3" spans="1:7" x14ac:dyDescent="0.3">
      <c r="A3" s="42" t="s">
        <v>48</v>
      </c>
      <c r="B3" s="7" t="s">
        <v>50</v>
      </c>
      <c r="C3" s="7" t="s">
        <v>0</v>
      </c>
      <c r="D3" s="7" t="s">
        <v>1</v>
      </c>
      <c r="E3" s="7" t="s">
        <v>2</v>
      </c>
      <c r="F3" s="8" t="s">
        <v>17</v>
      </c>
    </row>
    <row r="4" spans="1:7" x14ac:dyDescent="0.3">
      <c r="A4" s="9" t="s">
        <v>22</v>
      </c>
      <c r="B4" s="32"/>
      <c r="C4" s="32"/>
      <c r="D4" s="32"/>
      <c r="E4" s="52"/>
      <c r="F4" s="10"/>
    </row>
    <row r="5" spans="1:7" x14ac:dyDescent="0.3">
      <c r="A5" s="11" t="s">
        <v>26</v>
      </c>
      <c r="B5" s="33"/>
      <c r="C5" s="33"/>
      <c r="D5" s="33"/>
      <c r="E5" s="33"/>
      <c r="F5" s="10"/>
    </row>
    <row r="6" spans="1:7" ht="72" x14ac:dyDescent="0.3">
      <c r="A6" s="12" t="s">
        <v>3</v>
      </c>
      <c r="B6" s="1" t="s">
        <v>62</v>
      </c>
      <c r="C6" s="1"/>
      <c r="D6" s="13"/>
      <c r="E6" s="50" t="s">
        <v>38</v>
      </c>
      <c r="F6" s="15"/>
    </row>
    <row r="7" spans="1:7" ht="86.4" x14ac:dyDescent="0.3">
      <c r="A7" s="12" t="s">
        <v>4</v>
      </c>
      <c r="B7" s="1" t="s">
        <v>69</v>
      </c>
      <c r="C7" s="1"/>
      <c r="D7" s="13"/>
      <c r="E7" s="43" t="s">
        <v>123</v>
      </c>
      <c r="F7" s="15"/>
    </row>
    <row r="8" spans="1:7" ht="93" customHeight="1" x14ac:dyDescent="0.3">
      <c r="A8" s="12" t="s">
        <v>5</v>
      </c>
      <c r="B8" s="1" t="s">
        <v>115</v>
      </c>
      <c r="C8" s="1"/>
      <c r="D8" s="14"/>
      <c r="E8" s="43" t="s">
        <v>49</v>
      </c>
      <c r="F8" s="15"/>
    </row>
    <row r="9" spans="1:7" ht="93" customHeight="1" x14ac:dyDescent="0.3">
      <c r="A9" s="12" t="s">
        <v>6</v>
      </c>
      <c r="B9" s="1" t="s">
        <v>63</v>
      </c>
      <c r="C9" s="1" t="s">
        <v>23</v>
      </c>
      <c r="D9" s="5">
        <f>D7*D8</f>
        <v>0</v>
      </c>
      <c r="E9" s="50" t="s">
        <v>34</v>
      </c>
      <c r="F9" s="15"/>
    </row>
    <row r="10" spans="1:7" ht="86.4" x14ac:dyDescent="0.3">
      <c r="A10" s="12" t="s">
        <v>7</v>
      </c>
      <c r="B10" s="1" t="s">
        <v>124</v>
      </c>
      <c r="C10" s="1"/>
      <c r="D10" s="16"/>
      <c r="E10" s="50" t="s">
        <v>37</v>
      </c>
      <c r="F10" s="15"/>
      <c r="G10" s="1"/>
    </row>
    <row r="11" spans="1:7" ht="72" x14ac:dyDescent="0.3">
      <c r="A11" s="12" t="s">
        <v>8</v>
      </c>
      <c r="B11" s="1" t="s">
        <v>64</v>
      </c>
      <c r="C11" s="1"/>
      <c r="D11" s="13"/>
      <c r="E11" s="43" t="s">
        <v>36</v>
      </c>
      <c r="F11" s="15"/>
    </row>
    <row r="12" spans="1:7" ht="93" customHeight="1" x14ac:dyDescent="0.3">
      <c r="A12" s="17" t="s">
        <v>9</v>
      </c>
      <c r="B12" s="18" t="s">
        <v>65</v>
      </c>
      <c r="C12" s="18" t="s">
        <v>28</v>
      </c>
      <c r="D12" s="19">
        <f>D6+D9+D10+D11</f>
        <v>0</v>
      </c>
      <c r="E12" s="50" t="s">
        <v>35</v>
      </c>
      <c r="F12" s="20"/>
      <c r="G12" s="1"/>
    </row>
    <row r="13" spans="1:7" x14ac:dyDescent="0.3">
      <c r="A13" s="11" t="s">
        <v>27</v>
      </c>
      <c r="B13" s="33"/>
      <c r="C13" s="33"/>
      <c r="D13" s="33"/>
      <c r="E13" s="34"/>
      <c r="F13" s="10"/>
    </row>
    <row r="14" spans="1:7" ht="72" x14ac:dyDescent="0.3">
      <c r="A14" s="12" t="s">
        <v>10</v>
      </c>
      <c r="B14" s="1" t="s">
        <v>66</v>
      </c>
      <c r="C14" s="1"/>
      <c r="D14" s="13"/>
      <c r="E14" s="50" t="s">
        <v>39</v>
      </c>
      <c r="F14" s="21"/>
    </row>
    <row r="15" spans="1:7" ht="72" x14ac:dyDescent="0.3">
      <c r="A15" s="12" t="s">
        <v>11</v>
      </c>
      <c r="B15" s="1" t="s">
        <v>125</v>
      </c>
      <c r="C15" s="1"/>
      <c r="D15" s="22"/>
      <c r="E15" s="50" t="s">
        <v>37</v>
      </c>
      <c r="F15" s="23"/>
    </row>
    <row r="16" spans="1:7" ht="72" x14ac:dyDescent="0.3">
      <c r="A16" s="12" t="s">
        <v>12</v>
      </c>
      <c r="B16" s="1" t="s">
        <v>67</v>
      </c>
      <c r="C16" s="1"/>
      <c r="D16" s="13"/>
      <c r="E16" s="43" t="s">
        <v>36</v>
      </c>
      <c r="F16" s="21"/>
    </row>
    <row r="17" spans="1:6" ht="94.2" customHeight="1" x14ac:dyDescent="0.3">
      <c r="A17" s="17" t="s">
        <v>13</v>
      </c>
      <c r="B17" s="18" t="s">
        <v>68</v>
      </c>
      <c r="C17" s="18" t="s">
        <v>29</v>
      </c>
      <c r="D17" s="19">
        <f>D14+D15+D16</f>
        <v>0</v>
      </c>
      <c r="E17" s="50" t="s">
        <v>40</v>
      </c>
      <c r="F17" s="23"/>
    </row>
    <row r="18" spans="1:6" x14ac:dyDescent="0.3">
      <c r="A18" s="11" t="s">
        <v>161</v>
      </c>
      <c r="B18" s="33"/>
      <c r="C18" s="33"/>
      <c r="D18" s="33"/>
      <c r="E18" s="34"/>
      <c r="F18" s="10"/>
    </row>
    <row r="19" spans="1:6" s="3" customFormat="1" ht="55.2" customHeight="1" x14ac:dyDescent="0.3">
      <c r="A19" s="17" t="s">
        <v>14</v>
      </c>
      <c r="B19" s="18" t="s">
        <v>70</v>
      </c>
      <c r="C19" s="3" t="s">
        <v>24</v>
      </c>
      <c r="D19" s="24" t="e">
        <f>D12/D17</f>
        <v>#DIV/0!</v>
      </c>
      <c r="E19" s="50" t="s">
        <v>41</v>
      </c>
      <c r="F19" s="25"/>
    </row>
    <row r="20" spans="1:6" ht="43.2" x14ac:dyDescent="0.3">
      <c r="A20" s="47" t="s">
        <v>167</v>
      </c>
      <c r="B20" s="1" t="s">
        <v>71</v>
      </c>
      <c r="D20" s="13"/>
      <c r="E20" s="50" t="s">
        <v>42</v>
      </c>
      <c r="F20" s="15"/>
    </row>
    <row r="21" spans="1:6" ht="105" customHeight="1" x14ac:dyDescent="0.3">
      <c r="A21" s="47" t="s">
        <v>168</v>
      </c>
      <c r="B21" s="1" t="s">
        <v>230</v>
      </c>
      <c r="C21" s="1"/>
      <c r="D21" s="13"/>
      <c r="E21" s="50"/>
      <c r="F21" s="15"/>
    </row>
    <row r="22" spans="1:6" ht="57.6" x14ac:dyDescent="0.3">
      <c r="A22" s="47" t="s">
        <v>169</v>
      </c>
      <c r="B22" s="18" t="s">
        <v>72</v>
      </c>
      <c r="C22" s="18" t="s">
        <v>231</v>
      </c>
      <c r="D22" s="56" t="e">
        <f>D19*(D20+D21)</f>
        <v>#DIV/0!</v>
      </c>
      <c r="E22" s="50" t="s">
        <v>126</v>
      </c>
      <c r="F22" s="26"/>
    </row>
    <row r="23" spans="1:6" ht="43.5" customHeight="1" x14ac:dyDescent="0.3">
      <c r="A23" s="47" t="s">
        <v>170</v>
      </c>
      <c r="B23" s="1" t="s">
        <v>51</v>
      </c>
      <c r="C23" s="18"/>
      <c r="D23" s="13"/>
      <c r="E23" s="58" t="s">
        <v>127</v>
      </c>
      <c r="F23" s="26"/>
    </row>
    <row r="24" spans="1:6" ht="28.8" x14ac:dyDescent="0.3">
      <c r="A24" s="47" t="s">
        <v>171</v>
      </c>
      <c r="B24" s="1" t="s">
        <v>52</v>
      </c>
      <c r="C24" s="18"/>
      <c r="D24" s="13"/>
      <c r="E24" s="58"/>
      <c r="F24" s="26"/>
    </row>
    <row r="25" spans="1:6" ht="28.8" x14ac:dyDescent="0.3">
      <c r="A25" s="47" t="s">
        <v>172</v>
      </c>
      <c r="B25" s="1" t="s">
        <v>30</v>
      </c>
      <c r="C25" s="1" t="s">
        <v>128</v>
      </c>
      <c r="D25" s="5" t="e">
        <f>D22+D23-D24</f>
        <v>#DIV/0!</v>
      </c>
      <c r="E25" s="58"/>
      <c r="F25" s="26"/>
    </row>
    <row r="26" spans="1:6" x14ac:dyDescent="0.3">
      <c r="A26" s="47" t="s">
        <v>173</v>
      </c>
      <c r="B26" s="1" t="s">
        <v>73</v>
      </c>
      <c r="C26" s="18"/>
      <c r="D26" s="27"/>
      <c r="E26" s="58"/>
      <c r="F26" s="26"/>
    </row>
    <row r="27" spans="1:6" x14ac:dyDescent="0.3">
      <c r="A27" s="47" t="s">
        <v>15</v>
      </c>
      <c r="B27" s="1" t="s">
        <v>74</v>
      </c>
      <c r="C27" s="18"/>
      <c r="D27" s="27"/>
      <c r="E27" s="58"/>
      <c r="F27" s="26"/>
    </row>
    <row r="28" spans="1:6" ht="28.8" x14ac:dyDescent="0.3">
      <c r="A28" s="47" t="s">
        <v>174</v>
      </c>
      <c r="B28" s="1" t="s">
        <v>75</v>
      </c>
      <c r="C28" s="1" t="s">
        <v>129</v>
      </c>
      <c r="D28" s="28" t="e">
        <f>D27/D26</f>
        <v>#DIV/0!</v>
      </c>
      <c r="E28" s="58"/>
      <c r="F28" s="26"/>
    </row>
    <row r="29" spans="1:6" x14ac:dyDescent="0.3">
      <c r="A29" s="47" t="s">
        <v>175</v>
      </c>
      <c r="B29" s="1" t="s">
        <v>76</v>
      </c>
      <c r="C29" s="18"/>
      <c r="D29" s="54"/>
      <c r="E29" s="58"/>
      <c r="F29" s="26"/>
    </row>
    <row r="30" spans="1:6" x14ac:dyDescent="0.3">
      <c r="A30" s="47" t="s">
        <v>16</v>
      </c>
      <c r="B30" s="1" t="s">
        <v>77</v>
      </c>
      <c r="C30" s="18"/>
      <c r="D30" s="54"/>
      <c r="E30" s="58"/>
      <c r="F30" s="26"/>
    </row>
    <row r="31" spans="1:6" ht="28.8" x14ac:dyDescent="0.3">
      <c r="A31" s="47" t="s">
        <v>176</v>
      </c>
      <c r="B31" s="1" t="s">
        <v>78</v>
      </c>
      <c r="C31" s="1" t="s">
        <v>130</v>
      </c>
      <c r="D31" s="28" t="e">
        <f>D30/D29</f>
        <v>#DIV/0!</v>
      </c>
      <c r="E31" s="58"/>
      <c r="F31" s="26"/>
    </row>
    <row r="32" spans="1:6" ht="28.8" x14ac:dyDescent="0.3">
      <c r="A32" s="47" t="s">
        <v>177</v>
      </c>
      <c r="B32" s="1" t="s">
        <v>79</v>
      </c>
      <c r="C32" s="18"/>
      <c r="D32" s="35"/>
      <c r="E32" s="58"/>
      <c r="F32" s="26"/>
    </row>
    <row r="33" spans="1:6" ht="28.8" x14ac:dyDescent="0.3">
      <c r="A33" s="47" t="s">
        <v>178</v>
      </c>
      <c r="B33" s="1" t="s">
        <v>80</v>
      </c>
      <c r="C33" s="18"/>
      <c r="D33" s="35"/>
      <c r="E33" s="58"/>
      <c r="F33" s="26"/>
    </row>
    <row r="34" spans="1:6" ht="57.6" x14ac:dyDescent="0.3">
      <c r="A34" s="47" t="s">
        <v>179</v>
      </c>
      <c r="B34" s="1" t="s">
        <v>81</v>
      </c>
      <c r="C34" s="18"/>
      <c r="D34" s="35"/>
      <c r="E34" s="58"/>
      <c r="F34" s="26"/>
    </row>
    <row r="35" spans="1:6" ht="29.1" customHeight="1" x14ac:dyDescent="0.3">
      <c r="A35" s="47" t="s">
        <v>180</v>
      </c>
      <c r="B35" s="1" t="s">
        <v>131</v>
      </c>
      <c r="C35" s="1" t="s">
        <v>132</v>
      </c>
      <c r="D35" s="5" t="e">
        <f>D25*D28*D31*(1+D32)*(1+D33)*(1+D34)</f>
        <v>#DIV/0!</v>
      </c>
      <c r="E35" s="58"/>
      <c r="F35" s="26"/>
    </row>
    <row r="36" spans="1:6" ht="43.2" x14ac:dyDescent="0.3">
      <c r="A36" s="47" t="s">
        <v>181</v>
      </c>
      <c r="B36" s="1" t="s">
        <v>82</v>
      </c>
      <c r="C36" s="18"/>
      <c r="D36" s="13"/>
      <c r="E36" s="58"/>
      <c r="F36" s="26"/>
    </row>
    <row r="37" spans="1:6" ht="28.8" x14ac:dyDescent="0.3">
      <c r="A37" s="48" t="s">
        <v>182</v>
      </c>
      <c r="B37" s="18" t="s">
        <v>116</v>
      </c>
      <c r="C37" s="18" t="s">
        <v>133</v>
      </c>
      <c r="D37" s="19" t="e">
        <f>D35+D36</f>
        <v>#DIV/0!</v>
      </c>
      <c r="E37" s="58"/>
      <c r="F37" s="26"/>
    </row>
    <row r="38" spans="1:6" ht="29.1" customHeight="1" x14ac:dyDescent="0.3">
      <c r="A38" s="47" t="s">
        <v>183</v>
      </c>
      <c r="B38" s="1" t="s">
        <v>53</v>
      </c>
      <c r="C38" s="18"/>
      <c r="D38" s="13"/>
      <c r="E38" s="58" t="s">
        <v>139</v>
      </c>
      <c r="F38" s="26"/>
    </row>
    <row r="39" spans="1:6" ht="29.1" customHeight="1" x14ac:dyDescent="0.3">
      <c r="A39" s="47" t="s">
        <v>184</v>
      </c>
      <c r="B39" s="1" t="s">
        <v>54</v>
      </c>
      <c r="C39" s="18"/>
      <c r="D39" s="13"/>
      <c r="E39" s="58"/>
      <c r="F39" s="26"/>
    </row>
    <row r="40" spans="1:6" ht="28.8" x14ac:dyDescent="0.3">
      <c r="A40" s="47" t="s">
        <v>185</v>
      </c>
      <c r="B40" s="1" t="s">
        <v>32</v>
      </c>
      <c r="C40" s="1" t="s">
        <v>134</v>
      </c>
      <c r="D40" s="5" t="e">
        <f>D37+D38-D39</f>
        <v>#DIV/0!</v>
      </c>
      <c r="E40" s="58"/>
      <c r="F40" s="26"/>
    </row>
    <row r="41" spans="1:6" x14ac:dyDescent="0.3">
      <c r="A41" s="47" t="s">
        <v>186</v>
      </c>
      <c r="B41" s="1" t="s">
        <v>74</v>
      </c>
      <c r="C41" s="1" t="s">
        <v>15</v>
      </c>
      <c r="D41" s="36">
        <f>D27</f>
        <v>0</v>
      </c>
      <c r="E41" s="58"/>
      <c r="F41" s="26"/>
    </row>
    <row r="42" spans="1:6" x14ac:dyDescent="0.3">
      <c r="A42" s="47" t="s">
        <v>18</v>
      </c>
      <c r="B42" s="1" t="s">
        <v>83</v>
      </c>
      <c r="C42" s="18"/>
      <c r="D42" s="27"/>
      <c r="E42" s="58"/>
      <c r="F42" s="26"/>
    </row>
    <row r="43" spans="1:6" ht="28.8" x14ac:dyDescent="0.3">
      <c r="A43" s="47" t="s">
        <v>187</v>
      </c>
      <c r="B43" s="1" t="s">
        <v>84</v>
      </c>
      <c r="C43" s="1" t="s">
        <v>135</v>
      </c>
      <c r="D43" s="28" t="e">
        <f>D42/D41</f>
        <v>#DIV/0!</v>
      </c>
      <c r="E43" s="58"/>
      <c r="F43" s="26"/>
    </row>
    <row r="44" spans="1:6" x14ac:dyDescent="0.3">
      <c r="A44" s="47" t="s">
        <v>188</v>
      </c>
      <c r="B44" s="1" t="s">
        <v>77</v>
      </c>
      <c r="C44" s="1" t="s">
        <v>16</v>
      </c>
      <c r="D44" s="55">
        <f>D30</f>
        <v>0</v>
      </c>
      <c r="E44" s="58"/>
      <c r="F44" s="26"/>
    </row>
    <row r="45" spans="1:6" x14ac:dyDescent="0.3">
      <c r="A45" s="47" t="s">
        <v>21</v>
      </c>
      <c r="B45" s="1" t="s">
        <v>85</v>
      </c>
      <c r="C45" s="18"/>
      <c r="D45" s="54"/>
      <c r="E45" s="58"/>
      <c r="F45" s="26"/>
    </row>
    <row r="46" spans="1:6" ht="28.8" x14ac:dyDescent="0.3">
      <c r="A46" s="47" t="s">
        <v>189</v>
      </c>
      <c r="B46" s="1" t="s">
        <v>86</v>
      </c>
      <c r="C46" s="1" t="s">
        <v>136</v>
      </c>
      <c r="D46" s="28" t="e">
        <f>D45/D44</f>
        <v>#DIV/0!</v>
      </c>
      <c r="E46" s="58"/>
      <c r="F46" s="26"/>
    </row>
    <row r="47" spans="1:6" ht="28.8" x14ac:dyDescent="0.3">
      <c r="A47" s="47" t="s">
        <v>190</v>
      </c>
      <c r="B47" s="1" t="s">
        <v>87</v>
      </c>
      <c r="C47" s="18"/>
      <c r="D47" s="29"/>
      <c r="E47" s="58"/>
      <c r="F47" s="26"/>
    </row>
    <row r="48" spans="1:6" ht="28.8" x14ac:dyDescent="0.3">
      <c r="A48" s="47" t="s">
        <v>191</v>
      </c>
      <c r="B48" s="1" t="s">
        <v>88</v>
      </c>
      <c r="C48" s="18"/>
      <c r="D48" s="29"/>
      <c r="E48" s="58"/>
      <c r="F48" s="26"/>
    </row>
    <row r="49" spans="1:6" ht="57.6" x14ac:dyDescent="0.3">
      <c r="A49" s="47" t="s">
        <v>192</v>
      </c>
      <c r="B49" s="1" t="s">
        <v>89</v>
      </c>
      <c r="C49" s="18"/>
      <c r="D49" s="29"/>
      <c r="E49" s="58"/>
      <c r="F49" s="26"/>
    </row>
    <row r="50" spans="1:6" ht="28.8" x14ac:dyDescent="0.3">
      <c r="A50" s="47" t="s">
        <v>193</v>
      </c>
      <c r="B50" s="1" t="s">
        <v>90</v>
      </c>
      <c r="C50" s="1" t="s">
        <v>137</v>
      </c>
      <c r="D50" s="5" t="e">
        <f>D40*D43*D46*(1+D47)*(1+D48)*(1+D49)</f>
        <v>#DIV/0!</v>
      </c>
      <c r="E50" s="58"/>
      <c r="F50" s="26"/>
    </row>
    <row r="51" spans="1:6" ht="43.2" x14ac:dyDescent="0.3">
      <c r="A51" s="47" t="s">
        <v>194</v>
      </c>
      <c r="B51" s="1" t="s">
        <v>91</v>
      </c>
      <c r="C51" s="18"/>
      <c r="D51" s="13"/>
      <c r="E51" s="58"/>
      <c r="F51" s="26"/>
    </row>
    <row r="52" spans="1:6" ht="28.8" x14ac:dyDescent="0.3">
      <c r="A52" s="47" t="s">
        <v>195</v>
      </c>
      <c r="B52" s="18" t="s">
        <v>117</v>
      </c>
      <c r="C52" s="18" t="s">
        <v>138</v>
      </c>
      <c r="D52" s="19" t="e">
        <f>D50+D51</f>
        <v>#DIV/0!</v>
      </c>
      <c r="E52" s="58"/>
      <c r="F52" s="26"/>
    </row>
    <row r="53" spans="1:6" ht="29.1" customHeight="1" x14ac:dyDescent="0.3">
      <c r="A53" s="47" t="s">
        <v>213</v>
      </c>
      <c r="B53" s="1" t="s">
        <v>55</v>
      </c>
      <c r="C53" s="18"/>
      <c r="D53" s="13"/>
      <c r="E53" s="58" t="s">
        <v>141</v>
      </c>
      <c r="F53" s="26"/>
    </row>
    <row r="54" spans="1:6" ht="29.1" customHeight="1" x14ac:dyDescent="0.3">
      <c r="A54" s="47" t="s">
        <v>214</v>
      </c>
      <c r="B54" s="1" t="s">
        <v>56</v>
      </c>
      <c r="C54" s="18"/>
      <c r="D54" s="13"/>
      <c r="E54" s="58"/>
      <c r="F54" s="26"/>
    </row>
    <row r="55" spans="1:6" ht="28.8" x14ac:dyDescent="0.3">
      <c r="A55" s="47" t="s">
        <v>215</v>
      </c>
      <c r="B55" s="1" t="s">
        <v>31</v>
      </c>
      <c r="C55" s="1" t="s">
        <v>140</v>
      </c>
      <c r="D55" s="5" t="e">
        <f>D52+D53-D54</f>
        <v>#DIV/0!</v>
      </c>
      <c r="E55" s="58"/>
      <c r="F55" s="26"/>
    </row>
    <row r="56" spans="1:6" x14ac:dyDescent="0.3">
      <c r="A56" s="47" t="s">
        <v>216</v>
      </c>
      <c r="B56" s="1" t="s">
        <v>83</v>
      </c>
      <c r="C56" s="1" t="s">
        <v>18</v>
      </c>
      <c r="D56" s="36">
        <f>D42</f>
        <v>0</v>
      </c>
      <c r="E56" s="58"/>
      <c r="F56" s="26"/>
    </row>
    <row r="57" spans="1:6" x14ac:dyDescent="0.3">
      <c r="A57" s="47" t="s">
        <v>217</v>
      </c>
      <c r="B57" s="1" t="s">
        <v>93</v>
      </c>
      <c r="C57" s="18"/>
      <c r="D57" s="27"/>
      <c r="E57" s="58"/>
      <c r="F57" s="26"/>
    </row>
    <row r="58" spans="1:6" ht="28.8" x14ac:dyDescent="0.3">
      <c r="A58" s="47" t="s">
        <v>218</v>
      </c>
      <c r="B58" s="1" t="s">
        <v>94</v>
      </c>
      <c r="C58" s="1" t="s">
        <v>142</v>
      </c>
      <c r="D58" s="28" t="e">
        <f>D57/D56</f>
        <v>#DIV/0!</v>
      </c>
      <c r="E58" s="58"/>
      <c r="F58" s="26"/>
    </row>
    <row r="59" spans="1:6" x14ac:dyDescent="0.3">
      <c r="A59" s="47" t="s">
        <v>219</v>
      </c>
      <c r="B59" s="1" t="s">
        <v>85</v>
      </c>
      <c r="C59" s="1" t="s">
        <v>21</v>
      </c>
      <c r="D59" s="55">
        <f>D45</f>
        <v>0</v>
      </c>
      <c r="E59" s="58"/>
      <c r="F59" s="26"/>
    </row>
    <row r="60" spans="1:6" x14ac:dyDescent="0.3">
      <c r="A60" s="47" t="s">
        <v>220</v>
      </c>
      <c r="B60" s="1" t="s">
        <v>95</v>
      </c>
      <c r="C60" s="18"/>
      <c r="D60" s="54"/>
      <c r="E60" s="58"/>
      <c r="F60" s="26"/>
    </row>
    <row r="61" spans="1:6" ht="28.8" x14ac:dyDescent="0.3">
      <c r="A61" s="47" t="s">
        <v>221</v>
      </c>
      <c r="B61" s="1" t="s">
        <v>96</v>
      </c>
      <c r="C61" s="1" t="s">
        <v>143</v>
      </c>
      <c r="D61" s="28" t="e">
        <f>D60/D59</f>
        <v>#DIV/0!</v>
      </c>
      <c r="E61" s="58"/>
      <c r="F61" s="26"/>
    </row>
    <row r="62" spans="1:6" ht="28.8" x14ac:dyDescent="0.3">
      <c r="A62" s="47" t="s">
        <v>222</v>
      </c>
      <c r="B62" s="1" t="s">
        <v>97</v>
      </c>
      <c r="C62" s="18"/>
      <c r="D62" s="29"/>
      <c r="E62" s="58"/>
      <c r="F62" s="26"/>
    </row>
    <row r="63" spans="1:6" ht="28.8" x14ac:dyDescent="0.3">
      <c r="A63" s="47" t="s">
        <v>223</v>
      </c>
      <c r="B63" s="1" t="s">
        <v>98</v>
      </c>
      <c r="C63" s="18"/>
      <c r="D63" s="29"/>
      <c r="E63" s="58"/>
      <c r="F63" s="26"/>
    </row>
    <row r="64" spans="1:6" ht="57.6" x14ac:dyDescent="0.3">
      <c r="A64" s="47" t="s">
        <v>224</v>
      </c>
      <c r="B64" s="1" t="s">
        <v>99</v>
      </c>
      <c r="C64" s="18"/>
      <c r="D64" s="29"/>
      <c r="E64" s="58"/>
      <c r="F64" s="26"/>
    </row>
    <row r="65" spans="1:6" ht="28.8" x14ac:dyDescent="0.3">
      <c r="A65" s="47" t="s">
        <v>225</v>
      </c>
      <c r="B65" s="1" t="s">
        <v>100</v>
      </c>
      <c r="C65" s="1" t="s">
        <v>144</v>
      </c>
      <c r="D65" s="5" t="e">
        <f>D55*D58*D61*(1+D62)*(1+D63)*(1+D64)</f>
        <v>#DIV/0!</v>
      </c>
      <c r="E65" s="58"/>
      <c r="F65" s="26"/>
    </row>
    <row r="66" spans="1:6" ht="43.2" x14ac:dyDescent="0.3">
      <c r="A66" s="47" t="s">
        <v>226</v>
      </c>
      <c r="B66" s="1" t="s">
        <v>101</v>
      </c>
      <c r="C66" s="18"/>
      <c r="D66" s="13"/>
      <c r="E66" s="58"/>
      <c r="F66" s="26"/>
    </row>
    <row r="67" spans="1:6" ht="28.8" x14ac:dyDescent="0.3">
      <c r="A67" s="47" t="s">
        <v>227</v>
      </c>
      <c r="B67" s="18" t="s">
        <v>92</v>
      </c>
      <c r="C67" s="18" t="s">
        <v>145</v>
      </c>
      <c r="D67" s="19" t="e">
        <f>D65+D66</f>
        <v>#DIV/0!</v>
      </c>
      <c r="E67" s="58"/>
      <c r="F67" s="26"/>
    </row>
    <row r="68" spans="1:6" x14ac:dyDescent="0.3">
      <c r="A68" s="11" t="s">
        <v>33</v>
      </c>
      <c r="B68" s="33"/>
      <c r="C68" s="33"/>
      <c r="D68" s="37"/>
      <c r="E68" s="34"/>
      <c r="F68" s="10"/>
    </row>
    <row r="69" spans="1:6" ht="108" x14ac:dyDescent="0.3">
      <c r="A69" s="47" t="s">
        <v>196</v>
      </c>
      <c r="B69" s="1" t="s">
        <v>102</v>
      </c>
      <c r="C69" s="1"/>
      <c r="D69" s="13"/>
      <c r="E69" s="50" t="s">
        <v>146</v>
      </c>
      <c r="F69" s="26"/>
    </row>
    <row r="70" spans="1:6" ht="28.8" x14ac:dyDescent="0.3">
      <c r="A70" s="47" t="s">
        <v>197</v>
      </c>
      <c r="B70" s="1" t="s">
        <v>147</v>
      </c>
      <c r="C70" s="1" t="s">
        <v>158</v>
      </c>
      <c r="D70" s="13"/>
      <c r="E70" s="58" t="s">
        <v>45</v>
      </c>
      <c r="F70" s="26"/>
    </row>
    <row r="71" spans="1:6" ht="43.2" x14ac:dyDescent="0.3">
      <c r="A71" s="47" t="s">
        <v>198</v>
      </c>
      <c r="B71" s="1" t="s">
        <v>148</v>
      </c>
      <c r="C71" s="1" t="s">
        <v>162</v>
      </c>
      <c r="D71" s="5">
        <v>0</v>
      </c>
      <c r="E71" s="58"/>
      <c r="F71" s="26"/>
    </row>
    <row r="72" spans="1:6" ht="28.8" x14ac:dyDescent="0.3">
      <c r="A72" s="47" t="s">
        <v>199</v>
      </c>
      <c r="B72" s="1" t="s">
        <v>112</v>
      </c>
      <c r="C72" s="1" t="s">
        <v>149</v>
      </c>
      <c r="D72" s="5">
        <f>D70-D71</f>
        <v>0</v>
      </c>
      <c r="E72" s="58"/>
      <c r="F72" s="26"/>
    </row>
    <row r="73" spans="1:6" ht="48" x14ac:dyDescent="0.3">
      <c r="A73" s="47" t="s">
        <v>200</v>
      </c>
      <c r="B73" s="1" t="s">
        <v>103</v>
      </c>
      <c r="C73" s="1" t="s">
        <v>159</v>
      </c>
      <c r="D73" s="5" t="e">
        <f>MAX(D67-D69,0)</f>
        <v>#DIV/0!</v>
      </c>
      <c r="E73" s="50" t="s">
        <v>44</v>
      </c>
      <c r="F73" s="26"/>
    </row>
    <row r="74" spans="1:6" ht="84" x14ac:dyDescent="0.3">
      <c r="A74" s="47" t="s">
        <v>201</v>
      </c>
      <c r="B74" s="1" t="s">
        <v>109</v>
      </c>
      <c r="C74" s="1" t="s">
        <v>160</v>
      </c>
      <c r="D74" s="5" t="e">
        <f>MAX(D69-D67,0)</f>
        <v>#DIV/0!</v>
      </c>
      <c r="E74" s="50" t="s">
        <v>57</v>
      </c>
      <c r="F74" s="23"/>
    </row>
    <row r="75" spans="1:6" ht="28.8" x14ac:dyDescent="0.3">
      <c r="A75" s="47" t="s">
        <v>202</v>
      </c>
      <c r="B75" s="1" t="s">
        <v>150</v>
      </c>
      <c r="C75" s="1" t="s">
        <v>151</v>
      </c>
      <c r="D75" s="5" t="e">
        <f>MIN(D74,D72)</f>
        <v>#DIV/0!</v>
      </c>
      <c r="E75" s="58" t="s">
        <v>43</v>
      </c>
      <c r="F75" s="23"/>
    </row>
    <row r="76" spans="1:6" ht="28.8" x14ac:dyDescent="0.3">
      <c r="A76" s="48" t="s">
        <v>203</v>
      </c>
      <c r="B76" s="18" t="s">
        <v>104</v>
      </c>
      <c r="C76" s="3" t="s">
        <v>152</v>
      </c>
      <c r="D76" s="19" t="e">
        <f>D72+D73-D75</f>
        <v>#DIV/0!</v>
      </c>
      <c r="E76" s="58"/>
      <c r="F76" s="23"/>
    </row>
    <row r="77" spans="1:6" ht="43.2" x14ac:dyDescent="0.3">
      <c r="A77" s="48" t="s">
        <v>204</v>
      </c>
      <c r="B77" s="18" t="s">
        <v>118</v>
      </c>
      <c r="C77" s="3" t="s">
        <v>153</v>
      </c>
      <c r="D77" s="19" t="e">
        <f>D74-D75</f>
        <v>#DIV/0!</v>
      </c>
      <c r="E77" s="58"/>
      <c r="F77" s="23"/>
    </row>
    <row r="78" spans="1:6" x14ac:dyDescent="0.3">
      <c r="A78" s="11" t="s">
        <v>25</v>
      </c>
      <c r="B78" s="33"/>
      <c r="C78" s="33"/>
      <c r="D78" s="37"/>
      <c r="E78" s="34"/>
      <c r="F78" s="10"/>
    </row>
    <row r="79" spans="1:6" ht="43.2" x14ac:dyDescent="0.3">
      <c r="A79" s="47" t="s">
        <v>205</v>
      </c>
      <c r="B79" s="1" t="s">
        <v>154</v>
      </c>
      <c r="C79" s="1" t="s">
        <v>163</v>
      </c>
      <c r="D79" s="13"/>
      <c r="E79" s="58" t="s">
        <v>46</v>
      </c>
      <c r="F79" s="23"/>
    </row>
    <row r="80" spans="1:6" ht="28.8" x14ac:dyDescent="0.3">
      <c r="A80" s="47" t="s">
        <v>206</v>
      </c>
      <c r="B80" s="1" t="s">
        <v>106</v>
      </c>
      <c r="C80" s="1"/>
      <c r="D80" s="13"/>
      <c r="E80" s="58"/>
      <c r="F80" s="23"/>
    </row>
    <row r="81" spans="1:6" ht="43.2" x14ac:dyDescent="0.3">
      <c r="A81" s="47" t="s">
        <v>207</v>
      </c>
      <c r="B81" s="1" t="s">
        <v>105</v>
      </c>
      <c r="C81" s="1" t="s">
        <v>155</v>
      </c>
      <c r="D81" s="5">
        <f>D79+D80</f>
        <v>0</v>
      </c>
      <c r="E81" s="58"/>
      <c r="F81" s="23"/>
    </row>
    <row r="82" spans="1:6" ht="43.2" x14ac:dyDescent="0.3">
      <c r="A82" s="1" t="s">
        <v>208</v>
      </c>
      <c r="B82" s="1" t="s">
        <v>114</v>
      </c>
      <c r="C82" s="1" t="s">
        <v>164</v>
      </c>
      <c r="D82" s="13"/>
      <c r="E82" s="58"/>
      <c r="F82" s="23"/>
    </row>
    <row r="83" spans="1:6" ht="43.2" x14ac:dyDescent="0.3">
      <c r="A83" s="1" t="s">
        <v>209</v>
      </c>
      <c r="B83" s="1" t="s">
        <v>113</v>
      </c>
      <c r="C83" s="2" t="s">
        <v>156</v>
      </c>
      <c r="D83" s="5" t="e">
        <f>D77+D82</f>
        <v>#DIV/0!</v>
      </c>
      <c r="E83" s="58"/>
      <c r="F83" s="23"/>
    </row>
    <row r="84" spans="1:6" ht="43.2" x14ac:dyDescent="0.3">
      <c r="A84" s="1" t="s">
        <v>210</v>
      </c>
      <c r="B84" s="1" t="s">
        <v>157</v>
      </c>
      <c r="C84" s="1" t="s">
        <v>165</v>
      </c>
      <c r="D84" s="5" t="e">
        <f>IF(D2=1,MAX(D76-D83,0),0)</f>
        <v>#DIV/0!</v>
      </c>
      <c r="E84" s="58"/>
      <c r="F84" s="23"/>
    </row>
    <row r="85" spans="1:6" ht="43.2" x14ac:dyDescent="0.3">
      <c r="A85" s="47" t="s">
        <v>211</v>
      </c>
      <c r="B85" s="1" t="s">
        <v>107</v>
      </c>
      <c r="C85" s="1" t="s">
        <v>166</v>
      </c>
      <c r="D85" s="5" t="e">
        <f>IF(D2=1,MAX(D84-D81,0),0)</f>
        <v>#DIV/0!</v>
      </c>
      <c r="E85" s="58"/>
      <c r="F85" s="23"/>
    </row>
    <row r="86" spans="1:6" ht="48.6" thickBot="1" x14ac:dyDescent="0.35">
      <c r="A86" s="49" t="s">
        <v>212</v>
      </c>
      <c r="B86" s="30" t="s">
        <v>108</v>
      </c>
      <c r="C86" s="30"/>
      <c r="D86" s="31"/>
      <c r="E86" s="44" t="s">
        <v>47</v>
      </c>
      <c r="F86" s="53"/>
    </row>
    <row r="87" spans="1:6" x14ac:dyDescent="0.3">
      <c r="B87" s="1"/>
      <c r="C87" s="1"/>
      <c r="D87" s="5"/>
      <c r="E87" s="2"/>
    </row>
    <row r="88" spans="1:6" x14ac:dyDescent="0.3">
      <c r="A88" s="57" t="s">
        <v>229</v>
      </c>
      <c r="B88" s="57"/>
      <c r="C88" s="57"/>
      <c r="D88" s="57"/>
      <c r="E88" s="57"/>
      <c r="F88" s="57"/>
    </row>
    <row r="89" spans="1:6" x14ac:dyDescent="0.3">
      <c r="E89" s="2"/>
    </row>
  </sheetData>
  <mergeCells count="7">
    <mergeCell ref="A88:F88"/>
    <mergeCell ref="E23:E37"/>
    <mergeCell ref="E53:E67"/>
    <mergeCell ref="E75:E77"/>
    <mergeCell ref="E38:E52"/>
    <mergeCell ref="E79:E85"/>
    <mergeCell ref="E70:E72"/>
  </mergeCells>
  <pageMargins left="0.70866141732283472" right="0.70866141732283472" top="0.78740157480314965" bottom="0.78740157480314965" header="0.31496062992125984" footer="0.31496062992125984"/>
  <pageSetup paperSize="9" scale="74" fitToHeight="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npInfo xmlns="https://www.novapath.de/xmlns">eyJjb250ZW50Ijoie1widmVyc2lvblwiOntcImNvbnRlbnRcIjp7XCJmb3JtYXRcIjo0LFwiYXBwbGljYXRpb25cIjpcIjYuOC41LjE1OTkzXCIsXCJjbGllbnRUeXBlXCI6bnVsbH0sXCJsYXN0VXBkYXRlXCI6MTczODU5MTgxMSxcInRlbmFudElkXCI6XCI5RENCMzRBRS1FMEE5LTQxNDQtQkE3NC04QTFCQ0E1QUM5QTVcIixcImNsaWVudElkXCI6XCJ6b2V1ejNwYXNnNDVidTdsZzN4bW4wcnJ0Nm1seTFtMFwifSxcImRvY3VtZW50XCI6e1wiY29udGVudFwiOntcImlkXCI6XCJTQUVWNUlMTk85VzNRQTNKUUNYVk41RFkzOVwiLFwicHJldmlvdXNJZFwiOlwiOE1DUzBMNEFITjVCQTRKTEc5T0FGQ1RQNUFcIixcInBhdGhcIjpcImZIWUVvYzBFM1NTcXgzOVl3NjRoRlNnUGFGcWxGUHRKaWdaait1WnpLdkVpdDJQSzlYWHNDMzRUS2NhZ2tDek90cDBCWmRLM3VEazhrdURZRGF2YmJnPT1cIixcImRlbGV0ZUFmdGVyRGF0ZVwiOm51bGwsXCJvcmlnaW5hbEFwcGxpY2F0aW9uXCI6XCJFeGNlbFwiLFwiZmxhZ3NcIjpbMF19LFwibGFzdFVwZGF0ZVwiOjE3NTMxMDUxMDUsXCJ0ZW5hbnRJZFwiOlwiOURDQjM0QUUtRTBBOS00MTQ0LUJBNzQtOEExQkNBNUFDOUE1XCIsXCJjbGllbnRJZFwiOlwiem9ldXozcGFzZzQ1YnU3bGczeG1uMHJydDZtbHkxbTBcIn0sXCJjb25maWRlbnRpYWxpdHlcIjp7XCJjb250ZW50XCI6e1widGVuYW50SWRcIjpcIjlEQ0IzNEFFLUUwQTktNDE0NC1CQTc0LThBMUJDQTVBQzlBNVwiLFwicmVmZXJlbmNlSWRcIjpcIjlCQTIxN0U4OUNGRDQ5QUJBNUIwMjExNDYxODYzNEFEXCIsXCJjYXRlZ29yeU5hbWVcIjp7fSxcIm5hbWVcIjp7XCJERUZBVUxUXCI6XCJFeHRlcm4tVmVydHJhdWxpY2hcIixcIkRFXCI6XCJFeHRlcm4tVmVydHJhdWxpY2hcIn0sXCJmbGFnc1wiOltdfSxcImxhc3RVcGRhdGVcIjoxNzM4NTkxODExLFwidGVuYW50SWRcIjpcIjlEQ0IzNEFFLUUwQTktNDE0NC1CQTc0LThBMUJDQTVBQzlBNVwiLFwiY2xpZW50SWRcIjpcInpvZXV6M3Bhc2c0NWJ1N2xnM3htbjBycnQ2bWx5MW0wXCJ9LFwic2VjdXJpdHlcIjp7XCJjb250ZW50XCI6e1wic2V2ZXJpdHlcIjozMDAwLFwiZGxwSW5mb1wiOlwiXCIsXCJzZWN1cml0eUZsYWdzXCI6W119LFwibGFzdFVwZGF0ZVwiOjE3Mzg1OTE4MTEsXCJ0ZW5hbnRJZFwiOlwiOURDQjM0QUUtRTBBOS00MTQ0LUJBNzQtOEExQkNBNUFDOUE1XCIsXCJjbGllbnRJZFwiOlwiem9ldXozcGFzZzQ1YnU3bGczeG1uMHJydDZtbHkxbTBcIn0sXCJtYXJraW5nXCI6e1wiY29udGVudFwiOntcImNvbG9yXCI6XCIjZmY5Njk2XCJ9LFwibGFzdFVwZGF0ZVwiOjE3Mzg1OTE4MTEsXCJ0ZW5hbnRJZFwiOlwiOURDQjM0QUUtRTBBOS00MTQ0LUJBNzQtOEExQkNBNUFDOUE1XCIsXCJjbGllbnRJZFwiOlwiem9ldXozcGFzZzQ1YnU3bGczeG1uMHJydDZtbHkxbTBcIn19Iiwic2lnbmF0dXJlIjoid3FXdHc5QkZ6L2pYZG5RVnhudVlXSVZ3MXE0dGk0KzFPWVdFS1I0b0YxaWk4Ny9kM1N2YmFLbnlPaUQvaGNOTkZQQjZlRDFnWCswN0JkL2tRS3lDQ2c9PSJ9</npInfo>
</file>

<file path=customXml/itemProps1.xml><?xml version="1.0" encoding="utf-8"?>
<ds:datastoreItem xmlns:ds="http://schemas.openxmlformats.org/officeDocument/2006/customXml" ds:itemID="{B5401E69-615A-402F-A91B-CBBCBE5786CC}">
  <ds:schemaRefs>
    <ds:schemaRef ds:uri="https://www.novapath.de/xmln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Deckblatt</vt:lpstr>
      <vt:lpstr>Erstmalige Festsetzung 1-2026</vt:lpstr>
      <vt:lpstr>'Erstmalige Festsetzung 1-2026'!Druckbereich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2024-11-19T09:19:33Z</dcterms:created>
  <dcterms:modified xsi:type="dcterms:W3CDTF">2025-09-10T11:26:24Z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lassifizierung">
    <vt:lpwstr>Extern-Vertraulich</vt:lpwstr>
  </property>
  <property fmtid="{D5CDD505-2E9C-101B-9397-08002B2CF9AE}" pid="3" name="Klassifizierungs-Id">
    <vt:lpwstr>9BA217E89CFD49ABA5B02114618634AD</vt:lpwstr>
  </property>
  <property fmtid="{D5CDD505-2E9C-101B-9397-08002B2CF9AE}" pid="4" name="Klassifizierungs-Datum">
    <vt:lpwstr>02/03/2025 14:10:11</vt:lpwstr>
  </property>
  <property fmtid="{D5CDD505-2E9C-101B-9397-08002B2CF9AE}" pid="5" name="NovaPath-SeverityName">
    <vt:lpwstr>Hoch</vt:lpwstr>
  </property>
  <property fmtid="{D5CDD505-2E9C-101B-9397-08002B2CF9AE}" pid="6" name="NovaPath-SeverityLevel">
    <vt:lpwstr>3000</vt:lpwstr>
  </property>
  <property fmtid="{D5CDD505-2E9C-101B-9397-08002B2CF9AE}" pid="7" name="Dokumenten-ID">
    <vt:lpwstr>SAEV5ILNO9W3QA3JQCXVN5DY39</vt:lpwstr>
  </property>
  <property fmtid="{D5CDD505-2E9C-101B-9397-08002B2CF9AE}" pid="8" name="NovaPath-Version">
    <vt:lpwstr>6.8.5.15993</vt:lpwstr>
  </property>
</Properties>
</file>