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1E9D67C7-E163-4227-AC29-750124F901A0}" xr6:coauthVersionLast="47" xr6:coauthVersionMax="47" xr10:uidLastSave="{00000000-0000-0000-0000-000000000000}"/>
  <bookViews>
    <workbookView xWindow="-108" yWindow="-108" windowWidth="23256" windowHeight="12576" xr2:uid="{00000000-000D-0000-FFFF-FFFF00000000}"/>
  </bookViews>
  <sheets>
    <sheet name="Deckblatt" sheetId="6" r:id="rId1"/>
    <sheet name="Erstmalige Festsetzung 4-2025" sheetId="7" r:id="rId2"/>
  </sheets>
  <definedNames>
    <definedName name="_xlnm.Print_Area" localSheetId="1">'Erstmalige Festsetzung 4-2025'!$A:$D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1" i="7" l="1"/>
  <c r="D9" i="7" l="1"/>
  <c r="D67" i="7"/>
  <c r="D58" i="7"/>
  <c r="D44" i="7"/>
  <c r="D46" i="7" s="1"/>
  <c r="D41" i="7"/>
  <c r="D43" i="7" s="1"/>
  <c r="D31" i="7"/>
  <c r="D28" i="7"/>
  <c r="D17" i="7"/>
  <c r="D12" i="7"/>
  <c r="D19" i="7" l="1"/>
  <c r="D22" i="7" l="1"/>
  <c r="D25" i="7" s="1"/>
  <c r="D35" i="7" s="1"/>
  <c r="D37" i="7" s="1"/>
  <c r="D40" i="7" s="1"/>
  <c r="D50" i="7" s="1"/>
  <c r="D52" i="7" s="1"/>
  <c r="D59" i="7" l="1"/>
  <c r="D60" i="7"/>
  <c r="D61" i="7" s="1"/>
  <c r="D62" i="7" l="1"/>
  <c r="D63" i="7"/>
  <c r="D69" i="7" s="1"/>
  <c r="D70" i="7"/>
  <c r="D71" i="7" s="1"/>
</calcChain>
</file>

<file path=xl/sharedStrings.xml><?xml version="1.0" encoding="utf-8"?>
<sst xmlns="http://schemas.openxmlformats.org/spreadsheetml/2006/main" count="206" uniqueCount="195">
  <si>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</si>
  <si>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</si>
  <si>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</si>
  <si>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</si>
  <si>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</si>
  <si>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</si>
  <si>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</si>
  <si>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</si>
  <si>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</si>
  <si>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</si>
  <si>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</si>
  <si>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</si>
  <si>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</si>
  <si>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</si>
  <si>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</si>
  <si>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</si>
  <si>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</si>
  <si>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</si>
  <si>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</si>
  <si>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</si>
  <si>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</si>
  <si>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</si>
  <si>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</si>
  <si>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</si>
  <si>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</si>
  <si>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</si>
  <si>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</si>
  <si>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</si>
  <si>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</si>
  <si>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</si>
  <si>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</si>
  <si>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</si>
  <si>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</si>
  <si>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</si>
  <si>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</si>
  <si>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</si>
  <si>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</si>
  <si>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</si>
  <si>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</si>
  <si>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</si>
  <si>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</si>
  <si>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</si>
  <si>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</si>
  <si>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</si>
  <si>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</si>
  <si>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</si>
  <si>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</si>
  <si>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</si>
  <si>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</si>
  <si>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</si>
  <si>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</si>
  <si>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</si>
  <si>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</si>
  <si>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</si>
  <si>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</si>
  <si>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</si>
  <si>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</si>
  <si>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</si>
  <si>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</si>
  <si>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</si>
  <si>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</si>
  <si>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</si>
  <si>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</si>
  <si>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</si>
  <si>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</si>
  <si>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</si>
  <si>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</si>
  <si>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</si>
  <si>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</si>
  <si>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</si>
  <si>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</si>
  <si>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</si>
  <si>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</si>
  <si>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</si>
  <si>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</si>
  <si>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</si>
  <si>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</si>
  <si>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</si>
  <si>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</si>
  <si>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</si>
  <si>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</si>
  <si>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</si>
  <si>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</si>
  <si>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</si>
  <si>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</si>
  <si>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</si>
  <si>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</si>
  <si>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</si>
  <si>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</si>
  <si>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</si>
  <si>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</si>
  <si>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</si>
  <si>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</si>
  <si>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</si>
  <si>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</si>
  <si>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</si>
  <si>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</si>
  <si>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</si>
  <si>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</si>
  <si>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</si>
  <si>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</si>
  <si>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</si>
  <si>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</si>
  <si>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</si>
  <si>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</si>
  <si>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</si>
  <si>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</si>
  <si>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</si>
  <si>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</si>
  <si>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</si>
  <si>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</si>
  <si>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</si>
  <si>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</si>
  <si>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</si>
  <si>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</si>
  <si>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</si>
  <si>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</si>
  <si>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</si>
  <si>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</si>
  <si>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</si>
  <si>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</si>
  <si>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</si>
  <si>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</si>
  <si>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</si>
  <si>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</si>
  <si>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</si>
  <si>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</si>
  <si>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</si>
  <si>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</si>
  <si>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</si>
  <si>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</si>
  <si>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</si>
  <si>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</si>
  <si>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</si>
  <si>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</si>
  <si>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</si>
  <si>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</si>
  <si>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</si>
  <si>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</si>
  <si>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[46]-[60]</t>
  </si>
  <si>
    <t>4/2025: 0,00 €</t>
  </si>
  <si>
    <t>4/2025: max([45]-[61];0)</t>
  </si>
  <si>
    <t>4/2025: max([61]-[45];0)</t>
  </si>
  <si>
    <t>3.3 Hausarzt-MGV des Quartals 4/2025</t>
  </si>
  <si>
    <t>Rechenschritte [46] bis [60] entfallen in 4/2025</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</si>
  <si>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</si>
  <si>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</si>
  <si>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</si>
  <si>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</si>
  <si>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</si>
  <si>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</si>
  <si>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</si>
  <si>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</si>
  <si>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</si>
  <si>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</si>
  <si>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</si>
  <si>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</si>
  <si>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</si>
  <si>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</si>
  <si>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</si>
  <si>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</si>
  <si>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</si>
  <si>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</si>
  <si>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</si>
  <si>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</si>
  <si>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</si>
  <si>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</si>
  <si>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</si>
  <si>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</si>
  <si>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</si>
  <si>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</si>
  <si>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</si>
  <si>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</si>
  <si>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</si>
  <si>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</si>
  <si>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</si>
  <si>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</si>
  <si>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</si>
  <si>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</si>
  <si>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</si>
  <si>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</si>
  <si>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</si>
  <si>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</si>
  <si>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</si>
  <si>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</si>
  <si>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</si>
  <si>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</si>
  <si>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</si>
  <si>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</si>
  <si>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</si>
  <si>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</si>
  <si>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 Durch die Unterlegung mit Formeln werden die Schritte in den anderen Feldern automatisch umgesetzt.</t>
  </si>
  <si>
    <r>
      <t>*  Das MGV_EGV_KZ gibt die MGV-Abgrenzung in der jeweiligen Arzt-KV wieder.</t>
    </r>
    <r>
      <rPr>
        <strike/>
        <sz val="11"/>
        <rFont val="Calibri"/>
        <family val="2"/>
        <scheme val="minor"/>
      </rPr>
      <t xml:space="preserve">
  </t>
    </r>
  </si>
  <si>
    <t>Auf die Kostenerstattung gemäß § 13 oder § 53 SGB V, insoweit dieses in der MGV nach [13] enthalten ist, und ggf. auf weitere regionale Sachverhalte in ergänzten weiteren Zeilen entfallendes Honorarvolumen in Euro gemäß der vom Institut des Bewertungsausschusses plausibilisierten Tabelle 3 der Anlage des Beschlusses mit Ausprägung der Leistungsabgrenzung "Nr. 3.3" (Vorzeichen gemäß Vorgabe in Spalte 5 der Tabelle)</t>
  </si>
  <si>
    <t>[12]*([13]+[14])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</si>
</sst>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3"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sz val="11"/>
      <color rgb="FFEE0000"/>
      <name val="Calibri"/>
      <family val="2"/>
      <scheme val="minor"/>
    </font>
    <font>
      <b/>
      <sz val="11"/>
      <color rgb="FFEE0000"/>
      <name val="Calibri"/>
      <family val="2"/>
      <scheme val="minor"/>
    </font>
    <font>
      <sz val="11"/>
      <color theme="1" tint="0.34998626667073579"/>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4">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4" fillId="0" borderId="5" xfId="0" applyFont="1" applyBorder="1" applyAlignment="1">
      <alignment horizontal="left" vertical="top" wrapText="1"/>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applyFont="1" applyAlignment="1">
      <alignment horizontal="left" vertical="top" wrapText="1"/>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vertical="top"/>
    </xf>
    <xf numFmtId="0" fontId="11" fillId="0" borderId="0" xfId="0" applyFont="1" applyAlignment="1">
      <alignment horizontal="left" vertical="top"/>
    </xf>
    <xf numFmtId="0" fontId="11"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12" fillId="0" borderId="4" xfId="0" applyFont="1" applyBorder="1" applyAlignment="1">
      <alignment vertical="top" wrapText="1"/>
    </xf>
    <xf numFmtId="0" fontId="12" fillId="0" borderId="0" xfId="0" applyFont="1" applyAlignment="1">
      <alignment vertical="top" wrapText="1"/>
    </xf>
    <xf numFmtId="0" fontId="9" fillId="0" borderId="0" xfId="0" applyFont="1" applyAlignment="1">
      <alignment horizontal="lef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164" fontId="3" fillId="0" borderId="0" xfId="0" applyNumberFormat="1" applyFont="1" applyFill="1" applyAlignment="1">
      <alignment horizontal="right" vertical="top"/>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40" t="s">
        <v>106</v>
      </c>
    </row>
    <row r="2" spans="1:1" x14ac:dyDescent="0.3">
      <c r="A2" s="41" t="s">
        <v>55</v>
      </c>
    </row>
    <row r="3" spans="1:1" x14ac:dyDescent="0.3">
      <c r="A3" s="6"/>
    </row>
    <row r="4" spans="1:1" x14ac:dyDescent="0.3">
      <c r="A4" s="6" t="s">
        <v>107</v>
      </c>
    </row>
    <row r="5" spans="1:1" x14ac:dyDescent="0.3">
      <c r="A5" s="6" t="s">
        <v>56</v>
      </c>
    </row>
    <row r="6" spans="1:1" x14ac:dyDescent="0.3">
      <c r="A6" s="6" t="s">
        <v>57</v>
      </c>
    </row>
    <row r="7" spans="1:1" x14ac:dyDescent="0.3">
      <c r="A7" s="6" t="s">
        <v>108</v>
      </c>
    </row>
    <row r="8" spans="1:1" x14ac:dyDescent="0.3">
      <c r="A8" s="6" t="s">
        <v>19</v>
      </c>
    </row>
    <row r="9" spans="1:1" x14ac:dyDescent="0.3">
      <c r="A9" s="6" t="s">
        <v>20</v>
      </c>
    </row>
    <row r="10" spans="1:1" x14ac:dyDescent="0.3">
      <c r="A10" s="6" t="s">
        <v>109</v>
      </c>
    </row>
    <row r="11" spans="1:1" x14ac:dyDescent="0.3">
      <c r="A11" s="42" t="s">
        <v>58</v>
      </c>
    </row>
    <row r="12" spans="1:1" x14ac:dyDescent="0.3">
      <c r="A12" s="42" t="s">
        <v>191</v>
      </c>
    </row>
    <row r="13" spans="1:1" x14ac:dyDescent="0.3">
      <c r="A13" s="6"/>
    </row>
    <row r="14" spans="1:1" x14ac:dyDescent="0.3">
      <c r="A14" s="39"/>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D3FE-BB42-42DF-A764-1B441D6C8C45}">
  <sheetPr>
    <pageSetUpPr fitToPage="1"/>
  </sheetPr>
  <dimension ref="A1:G75"/>
  <sheetViews>
    <sheetView zoomScaleNormal="100" workbookViewId="0">
      <pane ySplit="3" topLeftCell="A4" activePane="bottomLeft" state="frozen"/>
      <selection activeCell="D22" sqref="D22"/>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6" t="str">
        <f>D2&amp;". Quartal "&amp;D1</f>
        <v>4. Quartal 2025</v>
      </c>
      <c r="C1" s="48" t="s">
        <v>97</v>
      </c>
      <c r="D1" s="49">
        <v>2025</v>
      </c>
      <c r="E1" s="3"/>
    </row>
    <row r="2" spans="1:7" ht="15" thickBot="1" x14ac:dyDescent="0.35">
      <c r="A2" s="3"/>
      <c r="C2" s="48" t="s">
        <v>98</v>
      </c>
      <c r="D2" s="49">
        <v>4</v>
      </c>
    </row>
    <row r="3" spans="1:7" x14ac:dyDescent="0.3">
      <c r="A3" s="43" t="s">
        <v>47</v>
      </c>
      <c r="B3" s="7" t="s">
        <v>49</v>
      </c>
      <c r="C3" s="7" t="s">
        <v>0</v>
      </c>
      <c r="D3" s="7" t="s">
        <v>1</v>
      </c>
      <c r="E3" s="7" t="s">
        <v>2</v>
      </c>
      <c r="F3" s="8" t="s">
        <v>17</v>
      </c>
    </row>
    <row r="4" spans="1:7" x14ac:dyDescent="0.3">
      <c r="A4" s="9" t="s">
        <v>22</v>
      </c>
      <c r="B4" s="33"/>
      <c r="C4" s="33"/>
      <c r="D4" s="33"/>
      <c r="E4" s="57"/>
      <c r="F4" s="10"/>
    </row>
    <row r="5" spans="1:7" x14ac:dyDescent="0.3">
      <c r="A5" s="11" t="s">
        <v>26</v>
      </c>
      <c r="B5" s="34"/>
      <c r="C5" s="34"/>
      <c r="D5" s="34"/>
      <c r="E5" s="34"/>
      <c r="F5" s="10"/>
    </row>
    <row r="6" spans="1:7" ht="72" x14ac:dyDescent="0.3">
      <c r="A6" s="12" t="s">
        <v>3</v>
      </c>
      <c r="B6" s="1" t="s">
        <v>59</v>
      </c>
      <c r="C6" s="1"/>
      <c r="D6" s="13"/>
      <c r="E6" s="55" t="s">
        <v>37</v>
      </c>
      <c r="F6" s="15"/>
    </row>
    <row r="7" spans="1:7" ht="86.4" x14ac:dyDescent="0.3">
      <c r="A7" s="12" t="s">
        <v>4</v>
      </c>
      <c r="B7" s="1" t="s">
        <v>66</v>
      </c>
      <c r="C7" s="1"/>
      <c r="D7" s="13"/>
      <c r="E7" s="45" t="s">
        <v>110</v>
      </c>
      <c r="F7" s="15"/>
    </row>
    <row r="8" spans="1:7" ht="93" customHeight="1" x14ac:dyDescent="0.3">
      <c r="A8" s="12" t="s">
        <v>5</v>
      </c>
      <c r="B8" s="1" t="s">
        <v>102</v>
      </c>
      <c r="C8" s="1"/>
      <c r="D8" s="14"/>
      <c r="E8" s="45" t="s">
        <v>48</v>
      </c>
      <c r="F8" s="15"/>
    </row>
    <row r="9" spans="1:7" ht="93" customHeight="1" x14ac:dyDescent="0.3">
      <c r="A9" s="12" t="s">
        <v>6</v>
      </c>
      <c r="B9" s="1" t="s">
        <v>60</v>
      </c>
      <c r="C9" s="1" t="s">
        <v>23</v>
      </c>
      <c r="D9" s="5">
        <f>D7*D8</f>
        <v>0</v>
      </c>
      <c r="E9" s="55" t="s">
        <v>33</v>
      </c>
      <c r="F9" s="15"/>
    </row>
    <row r="10" spans="1:7" ht="86.4" x14ac:dyDescent="0.3">
      <c r="A10" s="12" t="s">
        <v>7</v>
      </c>
      <c r="B10" s="1" t="s">
        <v>111</v>
      </c>
      <c r="C10" s="1"/>
      <c r="D10" s="16"/>
      <c r="E10" s="55" t="s">
        <v>36</v>
      </c>
      <c r="F10" s="15"/>
      <c r="G10" s="1"/>
    </row>
    <row r="11" spans="1:7" ht="72" x14ac:dyDescent="0.3">
      <c r="A11" s="12" t="s">
        <v>8</v>
      </c>
      <c r="B11" s="1" t="s">
        <v>61</v>
      </c>
      <c r="C11" s="1"/>
      <c r="D11" s="13"/>
      <c r="E11" s="45" t="s">
        <v>35</v>
      </c>
      <c r="F11" s="15"/>
    </row>
    <row r="12" spans="1:7" ht="93" customHeight="1" x14ac:dyDescent="0.3">
      <c r="A12" s="17" t="s">
        <v>9</v>
      </c>
      <c r="B12" s="18" t="s">
        <v>62</v>
      </c>
      <c r="C12" s="18" t="s">
        <v>28</v>
      </c>
      <c r="D12" s="19">
        <f>D6+D9+D10+D11</f>
        <v>0</v>
      </c>
      <c r="E12" s="55" t="s">
        <v>34</v>
      </c>
      <c r="F12" s="20"/>
      <c r="G12" s="1"/>
    </row>
    <row r="13" spans="1:7" x14ac:dyDescent="0.3">
      <c r="A13" s="11" t="s">
        <v>27</v>
      </c>
      <c r="B13" s="34"/>
      <c r="C13" s="34"/>
      <c r="D13" s="34"/>
      <c r="E13" s="35"/>
      <c r="F13" s="10"/>
    </row>
    <row r="14" spans="1:7" ht="72" x14ac:dyDescent="0.3">
      <c r="A14" s="12" t="s">
        <v>10</v>
      </c>
      <c r="B14" s="1" t="s">
        <v>63</v>
      </c>
      <c r="C14" s="1"/>
      <c r="D14" s="13"/>
      <c r="E14" s="55" t="s">
        <v>38</v>
      </c>
      <c r="F14" s="21"/>
    </row>
    <row r="15" spans="1:7" ht="72" x14ac:dyDescent="0.3">
      <c r="A15" s="12" t="s">
        <v>11</v>
      </c>
      <c r="B15" s="1" t="s">
        <v>112</v>
      </c>
      <c r="C15" s="1"/>
      <c r="D15" s="22"/>
      <c r="E15" s="55" t="s">
        <v>36</v>
      </c>
      <c r="F15" s="23"/>
    </row>
    <row r="16" spans="1:7" ht="72" x14ac:dyDescent="0.3">
      <c r="A16" s="12" t="s">
        <v>12</v>
      </c>
      <c r="B16" s="1" t="s">
        <v>64</v>
      </c>
      <c r="C16" s="1"/>
      <c r="D16" s="13"/>
      <c r="E16" s="45" t="s">
        <v>35</v>
      </c>
      <c r="F16" s="21"/>
    </row>
    <row r="17" spans="1:6" ht="94.2" customHeight="1" x14ac:dyDescent="0.3">
      <c r="A17" s="17" t="s">
        <v>13</v>
      </c>
      <c r="B17" s="18" t="s">
        <v>65</v>
      </c>
      <c r="C17" s="18" t="s">
        <v>29</v>
      </c>
      <c r="D17" s="19">
        <f>D14+D15+D16</f>
        <v>0</v>
      </c>
      <c r="E17" s="55" t="s">
        <v>39</v>
      </c>
      <c r="F17" s="23"/>
    </row>
    <row r="18" spans="1:6" x14ac:dyDescent="0.3">
      <c r="A18" s="11" t="s">
        <v>143</v>
      </c>
      <c r="B18" s="34"/>
      <c r="C18" s="34"/>
      <c r="D18" s="34"/>
      <c r="E18" s="35"/>
      <c r="F18" s="10"/>
    </row>
    <row r="19" spans="1:6" s="3" customFormat="1" ht="55.2" customHeight="1" x14ac:dyDescent="0.3">
      <c r="A19" s="17" t="s">
        <v>14</v>
      </c>
      <c r="B19" s="18" t="s">
        <v>67</v>
      </c>
      <c r="C19" s="3" t="s">
        <v>24</v>
      </c>
      <c r="D19" s="24" t="e">
        <f>D12/D17</f>
        <v>#DIV/0!</v>
      </c>
      <c r="E19" s="55" t="s">
        <v>40</v>
      </c>
      <c r="F19" s="25"/>
    </row>
    <row r="20" spans="1:6" ht="43.2" x14ac:dyDescent="0.3">
      <c r="A20" s="50" t="s">
        <v>145</v>
      </c>
      <c r="B20" s="1" t="s">
        <v>68</v>
      </c>
      <c r="D20" s="13"/>
      <c r="E20" s="55" t="s">
        <v>41</v>
      </c>
      <c r="F20" s="15"/>
    </row>
    <row r="21" spans="1:6" ht="105" customHeight="1" x14ac:dyDescent="0.3">
      <c r="A21" s="50" t="s">
        <v>146</v>
      </c>
      <c r="B21" s="1" t="s">
        <v>193</v>
      </c>
      <c r="C21" s="1"/>
      <c r="D21" s="13"/>
      <c r="E21" s="1"/>
      <c r="F21" s="15"/>
    </row>
    <row r="22" spans="1:6" ht="57.6" x14ac:dyDescent="0.3">
      <c r="A22" s="50" t="s">
        <v>147</v>
      </c>
      <c r="B22" s="18" t="s">
        <v>69</v>
      </c>
      <c r="C22" s="18" t="s">
        <v>194</v>
      </c>
      <c r="D22" s="61" t="e">
        <f>D19*(D20+D21)</f>
        <v>#DIV/0!</v>
      </c>
      <c r="E22" s="55" t="s">
        <v>113</v>
      </c>
      <c r="F22" s="26"/>
    </row>
    <row r="23" spans="1:6" ht="43.5" customHeight="1" x14ac:dyDescent="0.3">
      <c r="A23" s="50" t="s">
        <v>148</v>
      </c>
      <c r="B23" s="1" t="s">
        <v>50</v>
      </c>
      <c r="C23" s="18"/>
      <c r="D23" s="13"/>
      <c r="E23" s="63" t="s">
        <v>114</v>
      </c>
      <c r="F23" s="26"/>
    </row>
    <row r="24" spans="1:6" ht="28.8" x14ac:dyDescent="0.3">
      <c r="A24" s="50" t="s">
        <v>149</v>
      </c>
      <c r="B24" s="1" t="s">
        <v>51</v>
      </c>
      <c r="C24" s="18"/>
      <c r="D24" s="13"/>
      <c r="E24" s="63"/>
      <c r="F24" s="26"/>
    </row>
    <row r="25" spans="1:6" ht="28.8" x14ac:dyDescent="0.3">
      <c r="A25" s="50" t="s">
        <v>150</v>
      </c>
      <c r="B25" s="1" t="s">
        <v>30</v>
      </c>
      <c r="C25" s="1" t="s">
        <v>115</v>
      </c>
      <c r="D25" s="5" t="e">
        <f>D22+D23-D24</f>
        <v>#DIV/0!</v>
      </c>
      <c r="E25" s="63"/>
      <c r="F25" s="26"/>
    </row>
    <row r="26" spans="1:6" x14ac:dyDescent="0.3">
      <c r="A26" s="50" t="s">
        <v>151</v>
      </c>
      <c r="B26" s="1" t="s">
        <v>70</v>
      </c>
      <c r="C26" s="18"/>
      <c r="D26" s="27"/>
      <c r="E26" s="63"/>
      <c r="F26" s="26"/>
    </row>
    <row r="27" spans="1:6" x14ac:dyDescent="0.3">
      <c r="A27" s="50" t="s">
        <v>15</v>
      </c>
      <c r="B27" s="1" t="s">
        <v>71</v>
      </c>
      <c r="C27" s="18"/>
      <c r="D27" s="27"/>
      <c r="E27" s="63"/>
      <c r="F27" s="26"/>
    </row>
    <row r="28" spans="1:6" ht="28.8" x14ac:dyDescent="0.3">
      <c r="A28" s="50" t="s">
        <v>152</v>
      </c>
      <c r="B28" s="1" t="s">
        <v>72</v>
      </c>
      <c r="C28" s="1" t="s">
        <v>116</v>
      </c>
      <c r="D28" s="28" t="e">
        <f>D27/D26</f>
        <v>#DIV/0!</v>
      </c>
      <c r="E28" s="63"/>
      <c r="F28" s="26"/>
    </row>
    <row r="29" spans="1:6" x14ac:dyDescent="0.3">
      <c r="A29" s="50" t="s">
        <v>153</v>
      </c>
      <c r="B29" s="1" t="s">
        <v>73</v>
      </c>
      <c r="C29" s="18"/>
      <c r="D29" s="59"/>
      <c r="E29" s="63"/>
      <c r="F29" s="26"/>
    </row>
    <row r="30" spans="1:6" x14ac:dyDescent="0.3">
      <c r="A30" s="50" t="s">
        <v>16</v>
      </c>
      <c r="B30" s="1" t="s">
        <v>74</v>
      </c>
      <c r="C30" s="18"/>
      <c r="D30" s="59"/>
      <c r="E30" s="63"/>
      <c r="F30" s="26"/>
    </row>
    <row r="31" spans="1:6" ht="28.8" x14ac:dyDescent="0.3">
      <c r="A31" s="50" t="s">
        <v>154</v>
      </c>
      <c r="B31" s="1" t="s">
        <v>75</v>
      </c>
      <c r="C31" s="1" t="s">
        <v>117</v>
      </c>
      <c r="D31" s="28" t="e">
        <f>D30/D29</f>
        <v>#DIV/0!</v>
      </c>
      <c r="E31" s="63"/>
      <c r="F31" s="26"/>
    </row>
    <row r="32" spans="1:6" ht="28.8" x14ac:dyDescent="0.3">
      <c r="A32" s="50" t="s">
        <v>155</v>
      </c>
      <c r="B32" s="1" t="s">
        <v>76</v>
      </c>
      <c r="C32" s="18"/>
      <c r="D32" s="36"/>
      <c r="E32" s="63"/>
      <c r="F32" s="26"/>
    </row>
    <row r="33" spans="1:6" ht="28.8" x14ac:dyDescent="0.3">
      <c r="A33" s="50" t="s">
        <v>156</v>
      </c>
      <c r="B33" s="1" t="s">
        <v>77</v>
      </c>
      <c r="C33" s="18"/>
      <c r="D33" s="36"/>
      <c r="E33" s="63"/>
      <c r="F33" s="26"/>
    </row>
    <row r="34" spans="1:6" ht="57.6" x14ac:dyDescent="0.3">
      <c r="A34" s="50" t="s">
        <v>157</v>
      </c>
      <c r="B34" s="1" t="s">
        <v>78</v>
      </c>
      <c r="C34" s="18"/>
      <c r="D34" s="36"/>
      <c r="E34" s="63"/>
      <c r="F34" s="26"/>
    </row>
    <row r="35" spans="1:6" ht="29.1" customHeight="1" x14ac:dyDescent="0.3">
      <c r="A35" s="50" t="s">
        <v>158</v>
      </c>
      <c r="B35" s="1" t="s">
        <v>118</v>
      </c>
      <c r="C35" s="1" t="s">
        <v>119</v>
      </c>
      <c r="D35" s="5" t="e">
        <f>D25*D28*D31*(1+D32)*(1+D33)*(1+D34)</f>
        <v>#DIV/0!</v>
      </c>
      <c r="E35" s="63"/>
      <c r="F35" s="26"/>
    </row>
    <row r="36" spans="1:6" ht="43.2" x14ac:dyDescent="0.3">
      <c r="A36" s="50" t="s">
        <v>159</v>
      </c>
      <c r="B36" s="1" t="s">
        <v>79</v>
      </c>
      <c r="C36" s="18"/>
      <c r="D36" s="13"/>
      <c r="E36" s="63"/>
      <c r="F36" s="26"/>
    </row>
    <row r="37" spans="1:6" ht="28.8" x14ac:dyDescent="0.3">
      <c r="A37" s="51" t="s">
        <v>160</v>
      </c>
      <c r="B37" s="18" t="s">
        <v>103</v>
      </c>
      <c r="C37" s="18" t="s">
        <v>120</v>
      </c>
      <c r="D37" s="19" t="e">
        <f>D35+D36</f>
        <v>#DIV/0!</v>
      </c>
      <c r="E37" s="63"/>
      <c r="F37" s="26"/>
    </row>
    <row r="38" spans="1:6" ht="29.1" customHeight="1" x14ac:dyDescent="0.3">
      <c r="A38" s="50" t="s">
        <v>161</v>
      </c>
      <c r="B38" s="1" t="s">
        <v>52</v>
      </c>
      <c r="C38" s="18"/>
      <c r="D38" s="13"/>
      <c r="E38" s="63" t="s">
        <v>126</v>
      </c>
      <c r="F38" s="26"/>
    </row>
    <row r="39" spans="1:6" ht="29.1" customHeight="1" x14ac:dyDescent="0.3">
      <c r="A39" s="50" t="s">
        <v>162</v>
      </c>
      <c r="B39" s="1" t="s">
        <v>53</v>
      </c>
      <c r="C39" s="18"/>
      <c r="D39" s="13"/>
      <c r="E39" s="63"/>
      <c r="F39" s="26"/>
    </row>
    <row r="40" spans="1:6" ht="28.8" x14ac:dyDescent="0.3">
      <c r="A40" s="50" t="s">
        <v>163</v>
      </c>
      <c r="B40" s="1" t="s">
        <v>31</v>
      </c>
      <c r="C40" s="1" t="s">
        <v>121</v>
      </c>
      <c r="D40" s="5" t="e">
        <f>D37+D38-D39</f>
        <v>#DIV/0!</v>
      </c>
      <c r="E40" s="63"/>
      <c r="F40" s="26"/>
    </row>
    <row r="41" spans="1:6" x14ac:dyDescent="0.3">
      <c r="A41" s="50" t="s">
        <v>164</v>
      </c>
      <c r="B41" s="1" t="s">
        <v>71</v>
      </c>
      <c r="C41" s="1" t="s">
        <v>15</v>
      </c>
      <c r="D41" s="37">
        <f>D27</f>
        <v>0</v>
      </c>
      <c r="E41" s="63"/>
      <c r="F41" s="26"/>
    </row>
    <row r="42" spans="1:6" x14ac:dyDescent="0.3">
      <c r="A42" s="50" t="s">
        <v>18</v>
      </c>
      <c r="B42" s="1" t="s">
        <v>80</v>
      </c>
      <c r="C42" s="18"/>
      <c r="D42" s="27"/>
      <c r="E42" s="63"/>
      <c r="F42" s="26"/>
    </row>
    <row r="43" spans="1:6" ht="28.8" x14ac:dyDescent="0.3">
      <c r="A43" s="50" t="s">
        <v>165</v>
      </c>
      <c r="B43" s="1" t="s">
        <v>81</v>
      </c>
      <c r="C43" s="1" t="s">
        <v>122</v>
      </c>
      <c r="D43" s="28" t="e">
        <f>D42/D41</f>
        <v>#DIV/0!</v>
      </c>
      <c r="E43" s="63"/>
      <c r="F43" s="26"/>
    </row>
    <row r="44" spans="1:6" x14ac:dyDescent="0.3">
      <c r="A44" s="50" t="s">
        <v>166</v>
      </c>
      <c r="B44" s="1" t="s">
        <v>74</v>
      </c>
      <c r="C44" s="1" t="s">
        <v>16</v>
      </c>
      <c r="D44" s="60">
        <f>D30</f>
        <v>0</v>
      </c>
      <c r="E44" s="63"/>
      <c r="F44" s="26"/>
    </row>
    <row r="45" spans="1:6" x14ac:dyDescent="0.3">
      <c r="A45" s="50" t="s">
        <v>21</v>
      </c>
      <c r="B45" s="1" t="s">
        <v>82</v>
      </c>
      <c r="C45" s="18"/>
      <c r="D45" s="59"/>
      <c r="E45" s="63"/>
      <c r="F45" s="26"/>
    </row>
    <row r="46" spans="1:6" ht="28.8" x14ac:dyDescent="0.3">
      <c r="A46" s="50" t="s">
        <v>167</v>
      </c>
      <c r="B46" s="1" t="s">
        <v>83</v>
      </c>
      <c r="C46" s="1" t="s">
        <v>123</v>
      </c>
      <c r="D46" s="28" t="e">
        <f>D45/D44</f>
        <v>#DIV/0!</v>
      </c>
      <c r="E46" s="63"/>
      <c r="F46" s="26"/>
    </row>
    <row r="47" spans="1:6" ht="28.8" x14ac:dyDescent="0.3">
      <c r="A47" s="50" t="s">
        <v>168</v>
      </c>
      <c r="B47" s="1" t="s">
        <v>84</v>
      </c>
      <c r="C47" s="18"/>
      <c r="D47" s="29"/>
      <c r="E47" s="63"/>
      <c r="F47" s="26"/>
    </row>
    <row r="48" spans="1:6" ht="28.8" x14ac:dyDescent="0.3">
      <c r="A48" s="50" t="s">
        <v>169</v>
      </c>
      <c r="B48" s="1" t="s">
        <v>85</v>
      </c>
      <c r="C48" s="18"/>
      <c r="D48" s="29"/>
      <c r="E48" s="63"/>
      <c r="F48" s="26"/>
    </row>
    <row r="49" spans="1:6" ht="57.6" x14ac:dyDescent="0.3">
      <c r="A49" s="50" t="s">
        <v>170</v>
      </c>
      <c r="B49" s="1" t="s">
        <v>86</v>
      </c>
      <c r="C49" s="18"/>
      <c r="D49" s="29"/>
      <c r="E49" s="63"/>
      <c r="F49" s="26"/>
    </row>
    <row r="50" spans="1:6" ht="28.8" x14ac:dyDescent="0.3">
      <c r="A50" s="50" t="s">
        <v>171</v>
      </c>
      <c r="B50" s="1" t="s">
        <v>87</v>
      </c>
      <c r="C50" s="1" t="s">
        <v>124</v>
      </c>
      <c r="D50" s="5" t="e">
        <f>D40*D43*D46*(1+D47)*(1+D48)*(1+D49)</f>
        <v>#DIV/0!</v>
      </c>
      <c r="E50" s="63"/>
      <c r="F50" s="26"/>
    </row>
    <row r="51" spans="1:6" ht="43.2" x14ac:dyDescent="0.3">
      <c r="A51" s="50" t="s">
        <v>172</v>
      </c>
      <c r="B51" s="1" t="s">
        <v>88</v>
      </c>
      <c r="C51" s="18"/>
      <c r="D51" s="13"/>
      <c r="E51" s="63"/>
      <c r="F51" s="26"/>
    </row>
    <row r="52" spans="1:6" ht="28.8" x14ac:dyDescent="0.3">
      <c r="A52" s="50" t="s">
        <v>173</v>
      </c>
      <c r="B52" s="18" t="s">
        <v>104</v>
      </c>
      <c r="C52" s="18" t="s">
        <v>125</v>
      </c>
      <c r="D52" s="19" t="e">
        <f>D50+D51</f>
        <v>#DIV/0!</v>
      </c>
      <c r="E52" s="63"/>
      <c r="F52" s="26"/>
    </row>
    <row r="53" spans="1:6" s="4" customFormat="1" ht="29.1" customHeight="1" x14ac:dyDescent="0.3">
      <c r="A53" s="53" t="s">
        <v>139</v>
      </c>
      <c r="B53" s="54" t="s">
        <v>144</v>
      </c>
      <c r="C53" s="18"/>
      <c r="D53" s="18"/>
      <c r="E53" s="44"/>
      <c r="F53" s="30"/>
    </row>
    <row r="54" spans="1:6" x14ac:dyDescent="0.3">
      <c r="A54" s="11" t="s">
        <v>32</v>
      </c>
      <c r="B54" s="34"/>
      <c r="C54" s="34"/>
      <c r="D54" s="38"/>
      <c r="E54" s="35"/>
      <c r="F54" s="10"/>
    </row>
    <row r="55" spans="1:6" ht="108" x14ac:dyDescent="0.3">
      <c r="A55" s="50" t="s">
        <v>174</v>
      </c>
      <c r="B55" s="1" t="s">
        <v>89</v>
      </c>
      <c r="C55" s="1"/>
      <c r="D55" s="13"/>
      <c r="E55" s="55" t="s">
        <v>127</v>
      </c>
      <c r="F55" s="26"/>
    </row>
    <row r="56" spans="1:6" ht="28.8" x14ac:dyDescent="0.3">
      <c r="A56" s="50" t="s">
        <v>175</v>
      </c>
      <c r="B56" s="1" t="s">
        <v>128</v>
      </c>
      <c r="C56" s="1" t="s">
        <v>140</v>
      </c>
      <c r="D56" s="5">
        <v>0</v>
      </c>
      <c r="E56" s="63" t="s">
        <v>44</v>
      </c>
      <c r="F56" s="26"/>
    </row>
    <row r="57" spans="1:6" ht="43.2" x14ac:dyDescent="0.3">
      <c r="A57" s="50" t="s">
        <v>176</v>
      </c>
      <c r="B57" s="1" t="s">
        <v>129</v>
      </c>
      <c r="C57" s="1" t="s">
        <v>140</v>
      </c>
      <c r="D57" s="5">
        <v>0</v>
      </c>
      <c r="E57" s="63"/>
      <c r="F57" s="26"/>
    </row>
    <row r="58" spans="1:6" ht="28.8" x14ac:dyDescent="0.3">
      <c r="A58" s="50" t="s">
        <v>177</v>
      </c>
      <c r="B58" s="1" t="s">
        <v>99</v>
      </c>
      <c r="C58" s="1" t="s">
        <v>130</v>
      </c>
      <c r="D58" s="5">
        <f>D56-D57</f>
        <v>0</v>
      </c>
      <c r="E58" s="63"/>
      <c r="F58" s="26"/>
    </row>
    <row r="59" spans="1:6" ht="48" x14ac:dyDescent="0.3">
      <c r="A59" s="50" t="s">
        <v>178</v>
      </c>
      <c r="B59" s="1" t="s">
        <v>90</v>
      </c>
      <c r="C59" s="1" t="s">
        <v>141</v>
      </c>
      <c r="D59" s="5" t="e">
        <f>MAX(D52-D55,0)</f>
        <v>#DIV/0!</v>
      </c>
      <c r="E59" s="55" t="s">
        <v>43</v>
      </c>
      <c r="F59" s="26"/>
    </row>
    <row r="60" spans="1:6" ht="84" x14ac:dyDescent="0.3">
      <c r="A60" s="50" t="s">
        <v>179</v>
      </c>
      <c r="B60" s="1" t="s">
        <v>96</v>
      </c>
      <c r="C60" s="1" t="s">
        <v>142</v>
      </c>
      <c r="D60" s="5" t="e">
        <f>MAX(D55-D52,0)</f>
        <v>#DIV/0!</v>
      </c>
      <c r="E60" s="55" t="s">
        <v>54</v>
      </c>
      <c r="F60" s="23"/>
    </row>
    <row r="61" spans="1:6" ht="28.8" x14ac:dyDescent="0.3">
      <c r="A61" s="50" t="s">
        <v>180</v>
      </c>
      <c r="B61" s="1" t="s">
        <v>131</v>
      </c>
      <c r="C61" s="1" t="s">
        <v>132</v>
      </c>
      <c r="D61" s="5" t="e">
        <f>MIN(D60,D58)</f>
        <v>#DIV/0!</v>
      </c>
      <c r="E61" s="63" t="s">
        <v>42</v>
      </c>
      <c r="F61" s="23"/>
    </row>
    <row r="62" spans="1:6" ht="28.8" x14ac:dyDescent="0.3">
      <c r="A62" s="51" t="s">
        <v>181</v>
      </c>
      <c r="B62" s="18" t="s">
        <v>91</v>
      </c>
      <c r="C62" s="3" t="s">
        <v>133</v>
      </c>
      <c r="D62" s="19" t="e">
        <f>D58+D59-D61</f>
        <v>#DIV/0!</v>
      </c>
      <c r="E62" s="63"/>
      <c r="F62" s="23"/>
    </row>
    <row r="63" spans="1:6" ht="43.2" x14ac:dyDescent="0.3">
      <c r="A63" s="51" t="s">
        <v>182</v>
      </c>
      <c r="B63" s="18" t="s">
        <v>105</v>
      </c>
      <c r="C63" s="3" t="s">
        <v>134</v>
      </c>
      <c r="D63" s="19" t="e">
        <f>D60-D61</f>
        <v>#DIV/0!</v>
      </c>
      <c r="E63" s="63"/>
      <c r="F63" s="23"/>
    </row>
    <row r="64" spans="1:6" x14ac:dyDescent="0.3">
      <c r="A64" s="11" t="s">
        <v>25</v>
      </c>
      <c r="B64" s="34"/>
      <c r="C64" s="34"/>
      <c r="D64" s="38"/>
      <c r="E64" s="35"/>
      <c r="F64" s="10"/>
    </row>
    <row r="65" spans="1:6" ht="43.2" x14ac:dyDescent="0.3">
      <c r="A65" s="50" t="s">
        <v>183</v>
      </c>
      <c r="B65" s="1" t="s">
        <v>135</v>
      </c>
      <c r="C65" s="1" t="s">
        <v>140</v>
      </c>
      <c r="D65" s="5">
        <v>0</v>
      </c>
      <c r="E65" s="63" t="s">
        <v>45</v>
      </c>
      <c r="F65" s="23"/>
    </row>
    <row r="66" spans="1:6" ht="28.8" x14ac:dyDescent="0.3">
      <c r="A66" s="50" t="s">
        <v>184</v>
      </c>
      <c r="B66" s="1" t="s">
        <v>93</v>
      </c>
      <c r="C66" s="1"/>
      <c r="D66" s="13"/>
      <c r="E66" s="63"/>
      <c r="F66" s="23"/>
    </row>
    <row r="67" spans="1:6" ht="43.2" x14ac:dyDescent="0.3">
      <c r="A67" s="50" t="s">
        <v>185</v>
      </c>
      <c r="B67" s="1" t="s">
        <v>92</v>
      </c>
      <c r="C67" s="1" t="s">
        <v>136</v>
      </c>
      <c r="D67" s="5">
        <f>D65+D66</f>
        <v>0</v>
      </c>
      <c r="E67" s="63"/>
      <c r="F67" s="23"/>
    </row>
    <row r="68" spans="1:6" ht="43.2" x14ac:dyDescent="0.3">
      <c r="A68" s="1" t="s">
        <v>186</v>
      </c>
      <c r="B68" s="1" t="s">
        <v>101</v>
      </c>
      <c r="C68" s="1" t="s">
        <v>140</v>
      </c>
      <c r="D68" s="5">
        <v>0</v>
      </c>
      <c r="E68" s="63"/>
      <c r="F68" s="23"/>
    </row>
    <row r="69" spans="1:6" ht="43.2" x14ac:dyDescent="0.3">
      <c r="A69" s="1" t="s">
        <v>187</v>
      </c>
      <c r="B69" s="1" t="s">
        <v>100</v>
      </c>
      <c r="C69" s="2" t="s">
        <v>137</v>
      </c>
      <c r="D69" s="5" t="e">
        <f>D63+D68</f>
        <v>#DIV/0!</v>
      </c>
      <c r="E69" s="63"/>
      <c r="F69" s="23"/>
    </row>
    <row r="70" spans="1:6" ht="43.2" x14ac:dyDescent="0.3">
      <c r="A70" s="1" t="s">
        <v>188</v>
      </c>
      <c r="B70" s="1" t="s">
        <v>138</v>
      </c>
      <c r="C70" s="1" t="s">
        <v>140</v>
      </c>
      <c r="D70" s="5">
        <f>IF(D2=1,MAX(D62-D69,0),0)</f>
        <v>0</v>
      </c>
      <c r="E70" s="63"/>
      <c r="F70" s="23"/>
    </row>
    <row r="71" spans="1:6" ht="43.2" x14ac:dyDescent="0.3">
      <c r="A71" s="50" t="s">
        <v>189</v>
      </c>
      <c r="B71" s="1" t="s">
        <v>94</v>
      </c>
      <c r="C71" s="1" t="s">
        <v>140</v>
      </c>
      <c r="D71" s="5">
        <f>IF(D2=1,MAX(D70-D67,0),0)</f>
        <v>0</v>
      </c>
      <c r="E71" s="63"/>
      <c r="F71" s="23"/>
    </row>
    <row r="72" spans="1:6" ht="48.6" thickBot="1" x14ac:dyDescent="0.35">
      <c r="A72" s="52" t="s">
        <v>190</v>
      </c>
      <c r="B72" s="31" t="s">
        <v>95</v>
      </c>
      <c r="C72" s="31"/>
      <c r="D72" s="32"/>
      <c r="E72" s="46" t="s">
        <v>46</v>
      </c>
      <c r="F72" s="58"/>
    </row>
    <row r="73" spans="1:6" x14ac:dyDescent="0.3">
      <c r="B73" s="1"/>
      <c r="C73" s="1"/>
      <c r="D73" s="5"/>
      <c r="E73" s="2"/>
    </row>
    <row r="74" spans="1:6" x14ac:dyDescent="0.3">
      <c r="A74" s="62" t="s">
        <v>192</v>
      </c>
      <c r="B74" s="62"/>
      <c r="C74" s="62"/>
      <c r="D74" s="62"/>
      <c r="E74" s="62"/>
      <c r="F74" s="62"/>
    </row>
    <row r="75" spans="1:6" x14ac:dyDescent="0.3">
      <c r="A75" s="47"/>
    </row>
  </sheetData>
  <mergeCells count="6">
    <mergeCell ref="A74:F74"/>
    <mergeCell ref="E23:E37"/>
    <mergeCell ref="E38:E52"/>
    <mergeCell ref="E56:E58"/>
    <mergeCell ref="E61:E63"/>
    <mergeCell ref="E65:E71"/>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4-2025</vt:lpstr>
      <vt:lpstr>'Erstmalige Festsetzung 4-2025'!Druckbereich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2025-09-10T11:25:55Z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