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Y:\Morbi0637_Aufsatzwerte_2025\Bearbeitung\Anpassung_Rechenschema_OS\"/>
    </mc:Choice>
  </mc:AlternateContent>
  <xr:revisionPtr revIDLastSave="0" documentId="8_{A14762C4-E0F5-4B90-A223-DADCC814B810}" xr6:coauthVersionLast="47" xr6:coauthVersionMax="47" xr10:uidLastSave="{00000000-0000-0000-0000-000000000000}"/>
  <bookViews>
    <workbookView xWindow="-120" yWindow="-120" windowWidth="38640" windowHeight="21120" activeTab="2" xr2:uid="{00000000-000D-0000-FFFF-FFFF00000000}"/>
  </bookViews>
  <sheets>
    <sheet name="Deckblatt" sheetId="6" r:id="rId1"/>
    <sheet name="Rechenschema Q1 bis Q4 2023" sheetId="1" r:id="rId2"/>
    <sheet name="Rechenschema ab Q1 2024" sheetId="4" r:id="rId3"/>
    <sheet name="bisheriges Bereinigungsvolumen"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8" i="4" l="1"/>
  <c r="E7" i="4"/>
  <c r="F7" i="4"/>
  <c r="G7" i="4"/>
  <c r="H7" i="4"/>
  <c r="I7" i="4"/>
  <c r="J7" i="4"/>
  <c r="K7" i="4"/>
  <c r="F8" i="4"/>
  <c r="G8" i="4"/>
  <c r="H8" i="4"/>
  <c r="I8" i="4"/>
  <c r="J8" i="4"/>
  <c r="K8" i="4"/>
  <c r="L47" i="4"/>
  <c r="L46" i="4"/>
  <c r="E23" i="4"/>
  <c r="E6" i="4"/>
  <c r="E15" i="4" l="1"/>
  <c r="L43" i="4" s="1"/>
  <c r="K17" i="4"/>
  <c r="J17" i="4"/>
  <c r="I17" i="4"/>
  <c r="H17" i="4"/>
  <c r="G17" i="4"/>
  <c r="F17" i="4"/>
  <c r="K16" i="4"/>
  <c r="J16" i="4"/>
  <c r="I16" i="4"/>
  <c r="H16" i="4"/>
  <c r="G16" i="4"/>
  <c r="F16" i="4"/>
  <c r="K14" i="4"/>
  <c r="J14" i="4"/>
  <c r="I14" i="4"/>
  <c r="H14" i="4"/>
  <c r="G14" i="4"/>
  <c r="F14" i="4"/>
  <c r="E17" i="4"/>
  <c r="E16" i="4"/>
  <c r="E14" i="4"/>
  <c r="K17" i="1"/>
  <c r="J17" i="1"/>
  <c r="I17" i="1"/>
  <c r="H17" i="1"/>
  <c r="G17" i="1"/>
  <c r="F17" i="1"/>
  <c r="K16" i="1"/>
  <c r="J16" i="1"/>
  <c r="I16" i="1"/>
  <c r="H16" i="1"/>
  <c r="G16" i="1"/>
  <c r="F16" i="1"/>
  <c r="E17" i="1"/>
  <c r="E16" i="1"/>
  <c r="K14" i="1"/>
  <c r="J14" i="1"/>
  <c r="I14" i="1"/>
  <c r="H14" i="1"/>
  <c r="G14" i="1"/>
  <c r="F14" i="1"/>
  <c r="E14" i="1"/>
  <c r="K8" i="1"/>
  <c r="J8" i="1"/>
  <c r="I8" i="1"/>
  <c r="H8" i="1"/>
  <c r="G8" i="1"/>
  <c r="F8" i="1"/>
  <c r="K7" i="1"/>
  <c r="J7" i="1"/>
  <c r="I7" i="1"/>
  <c r="H7" i="1"/>
  <c r="G7" i="1"/>
  <c r="F7" i="1"/>
  <c r="E8" i="1"/>
  <c r="E7" i="1"/>
  <c r="E18" i="4" l="1"/>
  <c r="E15" i="1"/>
  <c r="E18" i="1" s="1"/>
  <c r="L35" i="1" l="1"/>
  <c r="L36" i="1" s="1"/>
  <c r="E37" i="1" s="1"/>
  <c r="E40" i="1" l="1"/>
  <c r="E41" i="1" s="1"/>
  <c r="I37" i="1"/>
  <c r="E23" i="1"/>
  <c r="H37" i="1" l="1"/>
  <c r="G37" i="1"/>
  <c r="K37" i="1"/>
  <c r="F37" i="1"/>
  <c r="J37" i="1"/>
  <c r="F37" i="4"/>
  <c r="F38" i="4" s="1"/>
  <c r="G37" i="4"/>
  <c r="G38" i="4" s="1"/>
  <c r="H37" i="4"/>
  <c r="I37" i="4"/>
  <c r="I38" i="4" s="1"/>
  <c r="J37" i="4"/>
  <c r="J38" i="4" s="1"/>
  <c r="K37" i="4"/>
  <c r="K38" i="4" s="1"/>
  <c r="H38" i="4"/>
  <c r="E37" i="4"/>
  <c r="L49" i="1" l="1"/>
  <c r="K23" i="4" l="1"/>
  <c r="J23" i="4"/>
  <c r="I23" i="4"/>
  <c r="H23" i="4"/>
  <c r="G23" i="4"/>
  <c r="F23" i="4"/>
  <c r="E24" i="4"/>
  <c r="E25" i="4" s="1"/>
  <c r="E26" i="4" l="1"/>
  <c r="F40" i="1"/>
  <c r="E38" i="4" l="1"/>
  <c r="K6" i="4"/>
  <c r="J6" i="4"/>
  <c r="I6" i="4"/>
  <c r="H6" i="4"/>
  <c r="G6" i="4"/>
  <c r="F6" i="4"/>
  <c r="F9" i="4" s="1"/>
  <c r="E9" i="4"/>
  <c r="E11" i="4" s="1"/>
  <c r="E12" i="4" s="1"/>
  <c r="E19" i="4" s="1"/>
  <c r="I40" i="1"/>
  <c r="L33" i="1"/>
  <c r="E20" i="4" l="1"/>
  <c r="E33" i="4" s="1"/>
  <c r="K24" i="4"/>
  <c r="K25" i="4" s="1"/>
  <c r="K26" i="4" s="1"/>
  <c r="H24" i="4"/>
  <c r="H25" i="4" s="1"/>
  <c r="H26" i="4" s="1"/>
  <c r="F24" i="4"/>
  <c r="F25" i="4" s="1"/>
  <c r="F26" i="4" s="1"/>
  <c r="G24" i="4"/>
  <c r="G25" i="4" s="1"/>
  <c r="G26" i="4" s="1"/>
  <c r="I24" i="4"/>
  <c r="I25" i="4" s="1"/>
  <c r="I26" i="4" s="1"/>
  <c r="J24" i="4"/>
  <c r="J25" i="4" s="1"/>
  <c r="J26" i="4" s="1"/>
  <c r="H9" i="4"/>
  <c r="H11" i="4" s="1"/>
  <c r="H12" i="4" s="1"/>
  <c r="K9" i="4"/>
  <c r="K11" i="4" s="1"/>
  <c r="K12" i="4" s="1"/>
  <c r="I9" i="4"/>
  <c r="I11" i="4" s="1"/>
  <c r="I12" i="4" s="1"/>
  <c r="I15" i="4"/>
  <c r="I18" i="4" s="1"/>
  <c r="F11" i="4"/>
  <c r="F12" i="4" s="1"/>
  <c r="J9" i="4"/>
  <c r="J11" i="4" s="1"/>
  <c r="J12" i="4" s="1"/>
  <c r="F15" i="4"/>
  <c r="F18" i="4" s="1"/>
  <c r="J15" i="4"/>
  <c r="J18" i="4" s="1"/>
  <c r="G9" i="4"/>
  <c r="G11" i="4" s="1"/>
  <c r="G12" i="4" s="1"/>
  <c r="G15" i="4"/>
  <c r="G18" i="4" s="1"/>
  <c r="K15" i="4"/>
  <c r="H15" i="4"/>
  <c r="H18" i="4" s="1"/>
  <c r="E35" i="4" l="1"/>
  <c r="E27" i="4"/>
  <c r="H19" i="4"/>
  <c r="H20" i="4" s="1"/>
  <c r="H27" i="4" s="1"/>
  <c r="F19" i="4"/>
  <c r="F20" i="4" s="1"/>
  <c r="F33" i="4" s="1"/>
  <c r="F35" i="4" s="1"/>
  <c r="I19" i="4"/>
  <c r="I20" i="4" s="1"/>
  <c r="I27" i="4" s="1"/>
  <c r="K18" i="4"/>
  <c r="K19" i="4" s="1"/>
  <c r="K20" i="4" s="1"/>
  <c r="K27" i="4" s="1"/>
  <c r="G19" i="4"/>
  <c r="G20" i="4" s="1"/>
  <c r="G27" i="4" s="1"/>
  <c r="J19" i="4"/>
  <c r="J20" i="4" s="1"/>
  <c r="J33" i="4" s="1"/>
  <c r="J35" i="4" s="1"/>
  <c r="J39" i="4" l="1"/>
  <c r="J40" i="4"/>
  <c r="J41" i="4" s="1"/>
  <c r="F39" i="4"/>
  <c r="F40" i="4"/>
  <c r="F41" i="4" s="1"/>
  <c r="E40" i="4"/>
  <c r="E41" i="4" s="1"/>
  <c r="E39" i="4"/>
  <c r="H33" i="4"/>
  <c r="H35" i="4" s="1"/>
  <c r="G33" i="4"/>
  <c r="G35" i="4" s="1"/>
  <c r="F27" i="4"/>
  <c r="I33" i="4"/>
  <c r="I35" i="4" s="1"/>
  <c r="K33" i="4"/>
  <c r="K35" i="4" s="1"/>
  <c r="J27" i="4"/>
  <c r="K39" i="4" l="1"/>
  <c r="K40" i="4"/>
  <c r="K41" i="4" s="1"/>
  <c r="I39" i="4"/>
  <c r="I40" i="4"/>
  <c r="I41" i="4" s="1"/>
  <c r="G39" i="4"/>
  <c r="G40" i="4"/>
  <c r="G41" i="4" s="1"/>
  <c r="H39" i="4"/>
  <c r="H40" i="4"/>
  <c r="H41" i="4" s="1"/>
  <c r="F41" i="1"/>
  <c r="G40" i="1"/>
  <c r="G41" i="1" s="1"/>
  <c r="H40" i="1"/>
  <c r="H41" i="1" s="1"/>
  <c r="I41" i="1"/>
  <c r="J40" i="1"/>
  <c r="J41" i="1" s="1"/>
  <c r="K40" i="1"/>
  <c r="K41" i="1" s="1"/>
  <c r="F23" i="1"/>
  <c r="G23" i="1"/>
  <c r="H23" i="1"/>
  <c r="I23" i="1"/>
  <c r="J23" i="1"/>
  <c r="K23" i="1"/>
  <c r="F6" i="1"/>
  <c r="G6" i="1"/>
  <c r="H6" i="1"/>
  <c r="I6" i="1"/>
  <c r="J6" i="1"/>
  <c r="K6" i="1"/>
  <c r="L42" i="4" l="1"/>
  <c r="L48" i="4" s="1"/>
  <c r="E24" i="1"/>
  <c r="E25" i="1" s="1"/>
  <c r="E26" i="1" s="1"/>
  <c r="H9" i="1"/>
  <c r="H11" i="1" s="1"/>
  <c r="H12" i="1" s="1"/>
  <c r="H15" i="1"/>
  <c r="I9" i="1"/>
  <c r="I11" i="1" s="1"/>
  <c r="I12" i="1" s="1"/>
  <c r="F9" i="1"/>
  <c r="F11" i="1" s="1"/>
  <c r="F12" i="1" s="1"/>
  <c r="J9" i="1"/>
  <c r="J11" i="1" s="1"/>
  <c r="J12" i="1" s="1"/>
  <c r="I24" i="1"/>
  <c r="I25" i="1" s="1"/>
  <c r="I26" i="1" s="1"/>
  <c r="K24" i="1"/>
  <c r="K25" i="1" s="1"/>
  <c r="K26" i="1" s="1"/>
  <c r="G24" i="1"/>
  <c r="G25" i="1" s="1"/>
  <c r="G26" i="1" s="1"/>
  <c r="J24" i="1"/>
  <c r="J25" i="1" s="1"/>
  <c r="J26" i="1" s="1"/>
  <c r="F24" i="1"/>
  <c r="F25" i="1" s="1"/>
  <c r="F26" i="1" s="1"/>
  <c r="I15" i="1"/>
  <c r="I18" i="1" s="1"/>
  <c r="K9" i="1"/>
  <c r="K11" i="1" s="1"/>
  <c r="K12" i="1" s="1"/>
  <c r="G9" i="1"/>
  <c r="G11" i="1" s="1"/>
  <c r="G12" i="1" s="1"/>
  <c r="K15" i="1"/>
  <c r="K18" i="1" s="1"/>
  <c r="G15" i="1"/>
  <c r="G18" i="1" s="1"/>
  <c r="H24" i="1"/>
  <c r="H25" i="1" s="1"/>
  <c r="H26" i="1" s="1"/>
  <c r="J15" i="1"/>
  <c r="J18" i="1" s="1"/>
  <c r="F15" i="1"/>
  <c r="L46" i="1" l="1"/>
  <c r="F18" i="1"/>
  <c r="F19" i="1" s="1"/>
  <c r="F20" i="1" s="1"/>
  <c r="H18" i="1"/>
  <c r="H19" i="1" s="1"/>
  <c r="H20" i="1" s="1"/>
  <c r="I19" i="1"/>
  <c r="I20" i="1" s="1"/>
  <c r="I27" i="1" s="1"/>
  <c r="J19" i="1"/>
  <c r="J20" i="1" s="1"/>
  <c r="J27" i="1" s="1"/>
  <c r="K19" i="1"/>
  <c r="K20" i="1" s="1"/>
  <c r="K33" i="1" s="1"/>
  <c r="G19" i="1"/>
  <c r="G20" i="1" s="1"/>
  <c r="K38" i="1" l="1"/>
  <c r="K42" i="1" s="1"/>
  <c r="H33" i="1"/>
  <c r="H38" i="1" s="1"/>
  <c r="H27" i="1"/>
  <c r="F27" i="1"/>
  <c r="F33" i="1"/>
  <c r="F38" i="1" s="1"/>
  <c r="F42" i="1" s="1"/>
  <c r="I33" i="1"/>
  <c r="I38" i="1" s="1"/>
  <c r="I42" i="1" s="1"/>
  <c r="J33" i="1"/>
  <c r="J38" i="1" s="1"/>
  <c r="J42" i="1" s="1"/>
  <c r="K27" i="1"/>
  <c r="G27" i="1"/>
  <c r="G33" i="1"/>
  <c r="G38" i="1" s="1"/>
  <c r="G42" i="1" s="1"/>
  <c r="E6" i="1"/>
  <c r="E9" i="1" s="1"/>
  <c r="E11" i="1" s="1"/>
  <c r="H43" i="1" l="1"/>
  <c r="H44" i="1" s="1"/>
  <c r="H42" i="1"/>
  <c r="F43" i="1"/>
  <c r="F44" i="1" s="1"/>
  <c r="K43" i="1"/>
  <c r="K44" i="1" s="1"/>
  <c r="I43" i="1"/>
  <c r="I44" i="1" s="1"/>
  <c r="J43" i="1" l="1"/>
  <c r="J44" i="1" s="1"/>
  <c r="G43" i="1"/>
  <c r="G44" i="1" s="1"/>
  <c r="E12" i="1"/>
  <c r="E19" i="1" s="1"/>
  <c r="E20" i="1" s="1"/>
  <c r="E33" i="1" l="1"/>
  <c r="E27" i="1" l="1"/>
  <c r="E38" i="1"/>
  <c r="E43" i="1" l="1"/>
  <c r="E44" i="1" s="1"/>
  <c r="L45" i="1" s="1"/>
  <c r="L51" i="1" s="1"/>
  <c r="E42" i="1"/>
</calcChain>
</file>

<file path=xl/sharedStrings.xml><?xml version="1.0" encoding="utf-8"?>
<sst xmlns="http://schemas.openxmlformats.org/spreadsheetml/2006/main" count="517" uniqueCount="211">
  <si>
    <t>Punktzahlvolumen des Vorjahresquartals</t>
  </si>
  <si>
    <t>Punktzahlvolumen des Vorjahresquartals um 3 Prozent erhöht</t>
  </si>
  <si>
    <t>Versichertenzahl des jeweiligen Vorjahresquartals</t>
  </si>
  <si>
    <t>Versichertenzahl des Bereinigungsquartals</t>
  </si>
  <si>
    <t>Punktzahlvolumen des Bereinigungsquartals</t>
  </si>
  <si>
    <t>Punktzahlvolumen des Vorjahresquartals 
um 3 Prozent erhöht mit Versichertenzahlanpassung</t>
  </si>
  <si>
    <t>um 3 Prozent erhöht,</t>
  </si>
  <si>
    <t>vorläufige zu bereinigende Leistungsmenge</t>
  </si>
  <si>
    <t xml:space="preserve">des so angepassten Punktzahlvolumens des Vorjahresquartals. </t>
  </si>
  <si>
    <t>und eine negative Differenz wiederum auf null gesetzt wird.</t>
  </si>
  <si>
    <t xml:space="preserve">abgezogen </t>
  </si>
  <si>
    <t>vorläufige zu bereinigende Leistungsmenge (final)</t>
  </si>
  <si>
    <t>Für jede Arztgruppe bzw. Arztgruppenkombination gemäß Zuordnungstabelle 
wird das so bestimmte Punktzahlvolumen des Vorjahresquartals</t>
  </si>
  <si>
    <t>Sofern diese Differenz für eine Arztgruppe bzw. Arztgruppenkombination gemäß Zuordnungstabelle negativ ist, 
wird sie auf null gesetzt.</t>
  </si>
  <si>
    <t xml:space="preserve">durch die Versichertenzahl des jeweiligen Vorjahresquartals dividiert </t>
  </si>
  <si>
    <t xml:space="preserve">
</t>
  </si>
  <si>
    <t>und mit der Versichertenzahl des Bereinigungsquartals multipliziert.</t>
  </si>
  <si>
    <t>4. Bestimmung von Verrechnungsbeträgen</t>
  </si>
  <si>
    <t>Punktzahlvolumen des Vorjahresquartals 
um 3 Prozent abgesenkt mit Versichertenzahlanpassung</t>
  </si>
  <si>
    <t>Sofern diese Differenz für eine Arztgruppe bzw. Arztgruppenkombination 
gemäß Zuordnungstabelle in Nr. 3 negativ ist, wird sie auf null gesetzt.</t>
  </si>
  <si>
    <t>Begrenzung</t>
  </si>
  <si>
    <t>7. Ermittlung der quartalsbezogenen Bereinigungsmengen</t>
  </si>
  <si>
    <t>AZQ im Vorjahresquartal</t>
  </si>
  <si>
    <t>Bereinigungsmenge</t>
  </si>
  <si>
    <t>Punktzahlvolumen des Vorjahresquartals um 3 Prozent abgesenkt</t>
  </si>
  <si>
    <t>17,5 Prozent der MGV-Leistungsmenge mit AZQ</t>
  </si>
  <si>
    <t>Überstiegsbetrag</t>
  </si>
  <si>
    <t>MGV-Leistungsmenge mit AZQ</t>
  </si>
  <si>
    <t xml:space="preserve">3. Bestimmung der zu bereinigenden Leistungsmengen </t>
  </si>
  <si>
    <t xml:space="preserve">Grundsätzlich wird für jede Arztgruppe gemäß § 17 Abs. 1c BMV-Ä quartalsweise 
sowohl für das aktuelle Quartal als auch für das Vorjahresquartal die Summe der gemäß Nr. 2 
zu bereinigenden Leistungsmengen in Punkten für die im jeweiligen KV-Bezirk 
wohnhaften Versicherten sowie – insofern diese innerhalb 
der morbiditätsbedingten Gesamtvergütung vergütet werden – für die Wohnausländer 
mit Kassensitz im jeweiligen KV-Bezirk ermittelt. Dabei werden in Euro bewertete Leistungen 
mittels regionalem Punktwert des jeweiligen Quartals in Punkte umgerechnet. 
Für folgende Arztgruppen werden Arztgruppenkombinationen gebildet, 
die bei dem Vergleich zusammen betrachtet werden:
-  Die Arztgruppen nach Nr. 1 der Präambel zu Kapitel 7 und Kapitel 18 EBM sowie 
- die Arztgruppen nach Nr. 1 der Präambel zu Kapitel 16 und Kapitel 21 EBM.
Folgende Zuordnungstabelle gibt die Zugehörigkeit der 8. und 9. Stelle der LANR zu den
EBM-Kapiteln bzw. Arztgruppenkombinationen vor:
</t>
  </si>
  <si>
    <t xml:space="preserve">5. Bestimmung der arztgruppenspezifischen Auszahlungsquoten des Vorjahresquartals </t>
  </si>
  <si>
    <t>Die arztgruppenspezifischen Auszahlungsquoten der Arztgruppen bzw. Arztgruppenkombinationen gemäß Zuordnungstabelle in Nr. 3 werden bestimmt als deren Honorar des jeweiligen Vorjahresquartals dividiert durch deren Leistungsbedarf gemäß Euro-Gebührenordnung des jeweiligen Vorjahresquartals, jeweils in der Abgrenzung der MGV des jeweiligen Vorjahresquartals.</t>
  </si>
  <si>
    <t>Bereinigungsmenge nach Begrenzung mit Überstiegsbetrag</t>
  </si>
  <si>
    <t>endgültige zu bereinigende Leistungsmenge</t>
  </si>
  <si>
    <t>endgültige zu bereinigende Leistungsmenge (final)</t>
  </si>
  <si>
    <t>Verrechnungsbetrag</t>
  </si>
  <si>
    <t>Beschlusstext</t>
  </si>
  <si>
    <t>Arztgruppe</t>
  </si>
  <si>
    <t>Gesamt</t>
  </si>
  <si>
    <t>der Versichertenzahländerung und</t>
  </si>
  <si>
    <t>Versichertenzahländerung</t>
  </si>
  <si>
    <t>fortentwickelter Verrechnungsbetrag für das Vorjahresquartal</t>
  </si>
  <si>
    <t>Verrechnungsbetrag für das Vorjahresquartal 
(Ausweisung durch das Institut des Bewertungsausschusses)</t>
  </si>
  <si>
    <t>Aufsummieren der Bereinigungsmengen (nach Begrenzung) 
über alle Arztguppen</t>
  </si>
  <si>
    <t>Die Summe der so bestimmten Werte über alle Arztgruppen bzw. 
Arztgruppenkombinationen ergibt</t>
  </si>
  <si>
    <t xml:space="preserve"> sowie weiteren ggf. regional vereinbarten Anpassungen </t>
  </si>
  <si>
    <t xml:space="preserve">und basiswirksamen prozentualen Veränderungen aufgrund von Beschlüssen des Bewertungsausschusses </t>
  </si>
  <si>
    <t xml:space="preserve">Bereinigungsbetrag des aktuellen Quartals in Punkten </t>
  </si>
  <si>
    <t>01</t>
  </si>
  <si>
    <t>02</t>
  </si>
  <si>
    <t>03</t>
  </si>
  <si>
    <t>04</t>
  </si>
  <si>
    <t>05</t>
  </si>
  <si>
    <t>06</t>
  </si>
  <si>
    <t>07</t>
  </si>
  <si>
    <t>[1]</t>
  </si>
  <si>
    <t>[2]</t>
  </si>
  <si>
    <t>[3]</t>
  </si>
  <si>
    <t>[4]</t>
  </si>
  <si>
    <t>[5]</t>
  </si>
  <si>
    <t>= [1] * 1,03</t>
  </si>
  <si>
    <t>= [2] / [3] * [4]</t>
  </si>
  <si>
    <t>[6]</t>
  </si>
  <si>
    <t>[7]</t>
  </si>
  <si>
    <t>[8]</t>
  </si>
  <si>
    <t>= [6] - [5]</t>
  </si>
  <si>
    <t>= MAX (0, [7])</t>
  </si>
  <si>
    <t xml:space="preserve">Die zu bereinigende Leistungsmenge wird schließlich endgültig bestimmt, indem von der vorläufigen zu bereinigenden Leistungsmenge 
der vom Institut des Bewertungsausschusses 
gemäß Nr. 8 auf seiner Internetseite für das Vorjahresquartal ausgewiesene </t>
  </si>
  <si>
    <t>[9]</t>
  </si>
  <si>
    <t>[10]</t>
  </si>
  <si>
    <t>[11]</t>
  </si>
  <si>
    <t>[12]</t>
  </si>
  <si>
    <t>[13]</t>
  </si>
  <si>
    <t>[14]</t>
  </si>
  <si>
    <t>[15]</t>
  </si>
  <si>
    <t>= [4] / [3]</t>
  </si>
  <si>
    <t>KV- und quartalsweise wird je in Nr. 3 aufgeführter Arztgruppe 
bzw. Arztgruppenkombination das wie in Nr. 3 für das Vorjahresquartal bestimmte Punktzahlvolumen 
um 3 Prozent abgesenkt,</t>
  </si>
  <si>
    <t>[16]</t>
  </si>
  <si>
    <t>= [1] * 0,97</t>
  </si>
  <si>
    <t>durch die Versichertenzahl des Vorjahresquartals dividiert und 
mit der Versichertenzahl des Bereinigungsquartals multipliziert.</t>
  </si>
  <si>
    <t>[17]</t>
  </si>
  <si>
    <t>Von dem so angepassten Punktzahlvolumen des Vorjahresquartals 
wird das wie in Nr. 3 für das aktuelle Quartal bestimmte arztgruppenspezifische Punktzahlvolumen 
abgezogen.</t>
  </si>
  <si>
    <t>[18]</t>
  </si>
  <si>
    <t>Die vorläufige zu bereinigende Leistungsmenge wird bestimmt als Differenz 
des für das aktuelle Quartal bestimmten arztgruppenspezifischen Punktzahlvolumens und</t>
  </si>
  <si>
    <t>[19]</t>
  </si>
  <si>
    <t>[20]</t>
  </si>
  <si>
    <t>Hiervon wird zudem die Differenz  zwischen 
der vorläufigen zu bereinigenden Leistungsmenge aus Nr. 3 
 und der endgültigen zu bereinigenden Leistungsmenge aus Nr. 3 
abgezogen.
Die jeweilige Kassenärztliche Vereinigung übermittelt die so ermittelte Punktzahl 
gemäß dem nach Nr. 8 zu fassenden Datenlieferbeschluss an das Institut des Bewertungsausschusses zur Fortschreibung des Verrechnungsbetrags zur zukünftigen Vermeidung von Doppelbereinigung.</t>
  </si>
  <si>
    <t>[21]</t>
  </si>
  <si>
    <t xml:space="preserve"> Für jede Arztgruppe bzw. Arztgruppenkombination wird 
die gemäß Nr. 3 bestimmte zu bereinigende Leistungsmenge 
mit der gemäß Nr. 5 bestimmten Auszahlungsquote der jeweiligen Arztgruppe bzw.
Arztgruppenkombination des Vorjahresquartals 
multipliziert</t>
  </si>
  <si>
    <t>[22]</t>
  </si>
  <si>
    <t>angepasstes bisheriges Bereinigungsvolumen 
für die offene Sprechstunde
(in Punkten)</t>
  </si>
  <si>
    <t>[23]</t>
  </si>
  <si>
    <t>[24]</t>
  </si>
  <si>
    <t>[25]</t>
  </si>
  <si>
    <t>[26]</t>
  </si>
  <si>
    <t>[30]</t>
  </si>
  <si>
    <t>[27]</t>
  </si>
  <si>
    <t>[28]</t>
  </si>
  <si>
    <t>[29]</t>
  </si>
  <si>
    <t>[31]</t>
  </si>
  <si>
    <t>[32]</t>
  </si>
  <si>
    <t>[33]</t>
  </si>
  <si>
    <t>[34]</t>
  </si>
  <si>
    <t>[35]</t>
  </si>
  <si>
    <t>[36]</t>
  </si>
  <si>
    <t>[37]</t>
  </si>
  <si>
    <t>[38]</t>
  </si>
  <si>
    <t>bisheriges KV-spezifisches Bereinigungsvolumen 
für die offene Sprechstunde
(in Punkten)</t>
  </si>
  <si>
    <t>nach erfolgter Rückrechnung der gemäß Aufsatzwertebeschluss im Bereinigungsquartal gegenüber dem Vorjahresquartal noch vorzunehmenden Anpassungen hinsichtlich der Veränderungsraten gemäß § 87a Abs. 4 Satz 1 Nr. 1 bis 5 SGB V</t>
  </si>
  <si>
    <t xml:space="preserve">weiteren ggf. regional vereinbarten Anpassungen </t>
  </si>
  <si>
    <t>Kassenswechslereffekt (für das Bereinigungsquartal)</t>
  </si>
  <si>
    <t>= [9] *  (1 + [10]) * 
[11] * (1 + [12]) * (1+ [13])</t>
  </si>
  <si>
    <t>= MAX (0, [15])</t>
  </si>
  <si>
    <t>= [8] - [14]</t>
  </si>
  <si>
    <t>= [17] / [3] * [4]</t>
  </si>
  <si>
    <t>= [18] - [6]</t>
  </si>
  <si>
    <t>= MAX (0, [19])</t>
  </si>
  <si>
    <t>[39]</t>
  </si>
  <si>
    <t>[40]</t>
  </si>
  <si>
    <t>= [16] * [22]</t>
  </si>
  <si>
    <t>= SUM([25]) / [24]</t>
  </si>
  <si>
    <t>= [25] / [26]</t>
  </si>
  <si>
    <t>= [20] - ([8] - [16])</t>
  </si>
  <si>
    <t>Mittelwert der Veränderungsraten für das Bereinigungsquartal 
(50-50-Gewichtung)</t>
  </si>
  <si>
    <t>vereinbarte Veränderungsrate</t>
  </si>
  <si>
    <t>Kassenswechslereffekt Bereinigungsquartal</t>
  </si>
  <si>
    <t>= [11]</t>
  </si>
  <si>
    <t>= [10]</t>
  </si>
  <si>
    <t>= [13]</t>
  </si>
  <si>
    <t>= [27] * [36] * (1 + [37]) * (1 + [38]) * (1 + [39]) * (1 + [40]) + [23]</t>
  </si>
  <si>
    <t>= [29] * [22]</t>
  </si>
  <si>
    <t>= [30] * 0,175</t>
  </si>
  <si>
    <t>= MAX(0, [28] - [31])</t>
  </si>
  <si>
    <t>= MAX(0, [23] - [33])</t>
  </si>
  <si>
    <t>5. Bestimmung der arztgruppenspezifischen Auszahlungsquoten des Vorjahresquartals</t>
  </si>
  <si>
    <t xml:space="preserve">basiswirksame prozentuale Veränderungen aufgrund von Beschlüssen des Bewertungsausschusses </t>
  </si>
  <si>
    <t>zu berücksichtigender Punktzahlenvolumenrückgang</t>
  </si>
  <si>
    <t>Bereinigungskorrekturfaktor</t>
  </si>
  <si>
    <t>MGV-Leistungsmenge 
sowie Leistungen, die ohne die extrabudgetäre Förderung gemäß § 87a Abs. 3 Satz 5 Nr. 6 SGB V (offene Sprechstunde) der MGV zugehörig wären, 
im Bereinigungsquartal</t>
  </si>
  <si>
    <t>Rückbereinigungsquartal</t>
  </si>
  <si>
    <t>KV-GV</t>
  </si>
  <si>
    <t>KV</t>
  </si>
  <si>
    <t>1/2023</t>
  </si>
  <si>
    <t>Schleswig-Holstein</t>
  </si>
  <si>
    <t>Hamburg</t>
  </si>
  <si>
    <t>Bremen</t>
  </si>
  <si>
    <t>17</t>
  </si>
  <si>
    <t>Niedersachsen</t>
  </si>
  <si>
    <t>20</t>
  </si>
  <si>
    <t>Westfalen-Lippe</t>
  </si>
  <si>
    <t>38</t>
  </si>
  <si>
    <t>Nordrhein</t>
  </si>
  <si>
    <t>46</t>
  </si>
  <si>
    <t>Hessen</t>
  </si>
  <si>
    <t>51</t>
  </si>
  <si>
    <t>Rheinland-Pfalz</t>
  </si>
  <si>
    <t>52</t>
  </si>
  <si>
    <t>Baden-Württemberg</t>
  </si>
  <si>
    <t>71</t>
  </si>
  <si>
    <t>Bayern</t>
  </si>
  <si>
    <t>72</t>
  </si>
  <si>
    <t>Berlin</t>
  </si>
  <si>
    <t>73</t>
  </si>
  <si>
    <t>Saarland</t>
  </si>
  <si>
    <t>78</t>
  </si>
  <si>
    <t>Mecklenburg-Vorpommern</t>
  </si>
  <si>
    <t>83</t>
  </si>
  <si>
    <t>Brandenburg</t>
  </si>
  <si>
    <t>88</t>
  </si>
  <si>
    <t>Sachsen-Anhalt</t>
  </si>
  <si>
    <t>93</t>
  </si>
  <si>
    <t>Thüringen</t>
  </si>
  <si>
    <t>98</t>
  </si>
  <si>
    <t>Sachsen</t>
  </si>
  <si>
    <t>2/2023</t>
  </si>
  <si>
    <t>3/2023</t>
  </si>
  <si>
    <t>bisheriges Bereinigungsvolumen 
Offene Sprechstunde 
in Punkten</t>
  </si>
  <si>
    <t xml:space="preserve">Excel-Tabelle zur Darstellung des Rechenweges (Rechenschema) gemäß 640. BA-Beschluss, zuletzt geändert durch den 651. BA-Beschluss </t>
  </si>
  <si>
    <t xml:space="preserve">Dieses Rechenschema ist als Hilfsmittel anzusehen und ersetzt nicht die Regelungen des 640. BA-Beschlusses, zuletzt geändert durch den 651. BA-Beschluss </t>
  </si>
  <si>
    <t>Für die Bestimmung der Bereinigungsmengen in den Quartalen des Jahres 2023 ist das Rechenschema des Blattes "Rechenschema Q1 bis Q4 2023" zu verwenden.</t>
  </si>
  <si>
    <t>Für die Bestimmung der Bereinigungsmengen in den Quartalen ab dem Jahr 2024 ist das Rechenschema des Blattes "Rechenschema ab Q1 2024" zu verwenden.</t>
  </si>
  <si>
    <t>In der Spalte B werden jeweils die einzelnen Schritte nummeriert.</t>
  </si>
  <si>
    <t>In der Spalte D erfolgt die Beschreibung des Rechenschrittes in Formel-Schreibweise.</t>
  </si>
  <si>
    <t>In den Spalten E bis L sind die (arztgruppenspezifischen bzw. KV-spezfischen) Werte einzutragen bzw. werden Werte durch das Rechenschema bestimmt.</t>
  </si>
  <si>
    <t>In der Spalte C wird eine Kurzbezeichung des jeweilgen Schrittes genannt.</t>
  </si>
  <si>
    <t>Die grau unterlegten Felder sind zu befüllen. Durch die Unterlegung mit Formeln werden die weiteren Schritte automatisch umgesetzt.</t>
  </si>
  <si>
    <t>Der KV-spezifische Wert im Schritt [24] ist dem Blatt "bisheriges Bereinigungsvolumen" für das jeweilige Quartal zu entnehmen.</t>
  </si>
  <si>
    <t>und hinsichtlich des Kassenwechslereffekts,</t>
  </si>
  <si>
    <t xml:space="preserve">des arithmetischen Mittelwerts der jeweils empfohlenen demografischen 
und diagnosebezogenen Veränderungsrate </t>
  </si>
  <si>
    <t xml:space="preserve">sowie weiterer basiswirksamer prozentualer Veränderungen aufgrund von Beschlüssen des Bewertungsausschusses </t>
  </si>
  <si>
    <t>Sofern die so ermittelte Bereinigungsmenge zusammen mit den bisherigen Bereinigungen der jeweiligen Quartale in den Vorjahren, fortgeschrieben auf das aktuelle Quartal, den Wert von 17,5 % des mit der Auszahlungsquote des Vorjahresquartals multiplizierten MGV-Leistungsbedarfs dieser Arztgruppe bzw. Arztgruppenkombination zuzüglich des Leistungsbedarfs von Leistungen dieser Arztgruppe bzw. Arztgruppenkombination, die ohne die extrabudgetäre Förderung gemäß § 87a Abs. 3 Satz 5 Nr. 6 SGB V der MGV zugehörig wären, im aktuellen Quartal (also eine Bereinigungsquote von 17,5 Prozent) übersteigt, wird die Bereinigungsmenge um den Überstiegsbetrag vermindert; sollte die verminderte Bereinigungsmenge negativ sein, wird diese auf null gesetzt. Bei der Fortschreibung auf das aktuelle Quartal sind die jeweiligen Veränderungsraten gemäß § 87a Abs. 4 Satz 1 Nr. 1 bis 5 SGB V sowie weitere ggf. regional vereinbarte Anpassungen und die basiswirksamen prozentualen Veränderungen aufgrund von Beschlüssen des Bewertungsausschusses zu berücksichtigen. In den Quartalen des Jahres 2023 erfolgt die Bestimmung der bisherigen Bereinigungen einer Arztgruppe bzw. Arztgruppenkombination wie folgt: Die arztgruppenspezifische Leistungsmenge in Punkten von Leistungen des Vorjahresquartals, die ohne die extrabudgetäre Förderung gemäß § 87a Abs. 3 Satz 5 Nr. 6 SGB V der MGV zugehörig wären, wird mit der arztgruppenspezifischen Auszahlungsquote des Vorjahresquartals sowie mit einem arztgruppenübergreifenden Bereinigungskorrekturfaktor multipliziert. Dieser KV- und quartalsspezifische Bereinigungskorrekturfaktor berechnet sich als Quotient aus der Summe der rechnerischen Bereinigungsmengen über die Arztgruppen bzw. Arztgruppenkombination und dem vom Institut des Bewertungsausschusses bestimmten und in einem separaten Blatt der Excel-Tabelle gemäß Nr. 8 mitgeteilten KV- und quartalsspezifischen tatsächlichen Bereinigungsvolumen für offene Sprechstunden.</t>
  </si>
  <si>
    <t>fortgeschriebene Verrechnungsbetrag</t>
  </si>
  <si>
    <t xml:space="preserve">den quartalsbezogenen Bereinigungsbetrag des aktuellen Quartals in Punkten. 
Dieser wird gemäß Nr. 1 mit Wirkung für das aktuelle Quartal basiswirksam vom Behandlungsbedarf abgezogen. </t>
  </si>
  <si>
    <t>bisheriges Bereinigungsvolumen 
für die offene Sprechstunde
(in Punkten)</t>
  </si>
  <si>
    <t xml:space="preserve">basiswirksamen prozentualen Veränderungen aufgrund von Beschlüssen des Bewertungsausschusses </t>
  </si>
  <si>
    <t>Die Werte im Schritt [9] sind für Quartale ab Q1 2024 der jeweiligen Veröffentlichung auf der Internetseite des Instituts des Bewertungsausschusses zu entnehmen.</t>
  </si>
  <si>
    <t>Die Werte im Schritt [27] sind für Quartale ab Q1 2024 aus dem Ergebnis in Schritt [28] des für das jeweilige Vorjahresquartal maßgeblichen Rechenschemas zu übertragen.</t>
  </si>
  <si>
    <t xml:space="preserve">Bereinigungsquote </t>
  </si>
  <si>
    <t>= [28] / [30]</t>
  </si>
  <si>
    <t>[41]</t>
  </si>
  <si>
    <t>= [35] / [36] / (1 + [37]) / (1 + [38]) /(1+ [39]) / (1 + [40])</t>
  </si>
  <si>
    <t>4/2023</t>
  </si>
  <si>
    <t>rechnerische Bereinigungsmenge für die
offene Sprechstunde im jeweiligen Quartal 2022
(Leistungsmenge für die offene Sprechstunde multipliziert 
mit der arztgruppenspezifischen Auszahlungsquote)</t>
  </si>
  <si>
    <t>kumulierte Bereinigungsmenge im Bereinigungsquartal = 
Bereinigungsmenge im Bereinigungsquartal 
+ fortgeschriebenes angepasstes bisheriges Bereinigungsvolumen 
für die offene Sprechstunde
(in Punkten)</t>
  </si>
  <si>
    <t>= [28] des VJQ - 
[23] des VJQ + [34] des VJQ</t>
  </si>
  <si>
    <t xml:space="preserve">In der Spalte M ist der relevante Beschlusstext aufgeführt.  </t>
  </si>
  <si>
    <t>Für jede Arztgruppe bzw. Arztgruppenkombination wird 
die gemäß Nr. 3 bestimmte zu bereinigende Leistungsmenge 
mit der gemäß Nr. 5 bestimmten Auszahlungsquote der jeweiligen Arztgruppe bzw.
Arztgruppenkombination des Vorjahresquartals 
multipliziert</t>
  </si>
  <si>
    <t>Hiervon wird zudem die Differenz  zwischen 
der vorläufigen zu bereinigenden Leistungsmenge aus Nr. 3 
und der endgültigen zu bereinigenden Leistungsmenge aus Nr. 3 
abgezogen.
Die jeweilige Kassenärztliche Vereinigung übermittelt die so ermittelte Punktzahl 
gemäß dem nach Nr. 8 zu fassenden Datenlieferbeschluss an das Institut des Bewertungsausschusses zur Fortschreibung des Verrechnungsbetrags zur zukünftigen Vermeidung von Doppelbereinigung.</t>
  </si>
  <si>
    <t xml:space="preserve">sowie weiteren ggf. regional vereinbarten Anpassungen </t>
  </si>
  <si>
    <t>Die Summe der so bestimmten Werte über alle Arztgruppen bzw. Arztgruppenkombinationen ergibt</t>
  </si>
  <si>
    <t xml:space="preserve">Grundsätzlich wird für jede Arztgruppe gemäß § 17 Abs. 1c BMV-Ä quartalsweise 
sowohl für das aktuelle Quartal als auch für das Vorjahresquartal die Summe der gemäß Nr. 2 
zu bereinigenden Leistungsmengen in Punkten für die im jeweiligen KV-Bezirk 
wohnhaften Versicherten sowie – insofern diese innerhalb 
der morbiditätsbedingten Gesamtvergütung vergütet werden – für die Wohnausländer 
mit Kassensitz im jeweiligen KV-Bezirk ermittelt. Dabei werden in Euro bewertete Leistungen 
mittels regionalem Punktwert des jeweiligen Quartals in Punkte umgerechnet. 
Für folgende Arztgruppen werden Arztgruppenkombinationen gebildet, 
die bei dem Vergleich zusammen betrachtet werden:
- Die Arztgruppen nach Nr. 1 der Präambel zu Kapitel 7 und Kapitel 18 EBM sowie 
- die Arztgruppen nach Nr. 1 der Präambel zu Kapitel 16 und Kapitel 21 EBM.
Folgende Zuordnungstabelle gibt die Zugehörigkeit der 8. und 9. Stelle der LANR zu den
EBM-Kapiteln bzw. Arztgruppenkombinationen vor: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</si>
</sst>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00%"/>
    <numFmt numFmtId="165" formatCode="0.0000"/>
    <numFmt numFmtId="166" formatCode="_-* #,##0.0000_-;\-* #,##0.0000_-;_-* &quot;-&quot;??_-;_-@_-"/>
    <numFmt numFmtId="167" formatCode="_-* #,##0_-;\-* #,##0_-;_-* &quot;-&quot;??_-;_-@_-"/>
    <numFmt numFmtId="168" formatCode="#,##0.0000"/>
  </numFmts>
  <fonts count="9" x14ac:knownFonts="1">
    <font>
      <sz val="11"/>
      <color theme="1"/>
      <name val="Calibri"/>
      <family val="2"/>
      <scheme val="minor"/>
    </font>
    <font>
      <b/>
      <sz val="11"/>
      <color theme="1"/>
      <name val="Calibri"/>
      <family val="2"/>
      <scheme val="minor"/>
    </font>
    <font>
      <sz val="11"/>
      <name val="Calibri"/>
      <family val="2"/>
      <scheme val="minor"/>
    </font>
    <font>
      <b/>
      <sz val="11"/>
      <color indexed="8"/>
      <name val="Calibri"/>
      <family val="2"/>
      <scheme val="minor"/>
    </font>
    <font>
      <b/>
      <sz val="12"/>
      <name val="Calibri"/>
      <family val="2"/>
    </font>
    <font>
      <b/>
      <sz val="16"/>
      <color theme="1"/>
      <name val="Calibri"/>
      <family val="2"/>
      <scheme val="minor"/>
    </font>
    <font>
      <b/>
      <sz val="11"/>
      <color rgb="FFFF0000"/>
      <name val="Calibri"/>
      <family val="2"/>
      <scheme val="minor"/>
    </font>
    <font>
      <b/>
      <sz val="11"/>
      <color rgb="FFEE0000"/>
      <name val="Calibri"/>
      <family val="2"/>
      <scheme val="minor"/>
    </font>
    <font>
      <sz val="11"/>
      <color theme="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59999389629810485"/>
        <bgColor rgb="FFADD8E6"/>
      </patternFill>
    </fill>
    <fill>
      <patternFill patternType="solid">
        <fgColor theme="0" tint="-0.14999847407452621"/>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right/>
      <top/>
      <bottom style="thin">
        <color rgb="FF000000"/>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3" fontId="8" fillId="0" borderId="0" applyFont="0" applyFill="0" applyBorder="0" applyAlignment="0" applyProtection="0"/>
  </cellStyleXfs>
  <cellXfs count="110">
    <xf numFmtId="0" fontId="0" fillId="0" borderId="0" xfId="0"/>
    <xf numFmtId="0" fontId="0" fillId="3" borderId="12" xfId="0" applyFill="1" applyBorder="1"/>
    <xf numFmtId="0" fontId="0" fillId="3" borderId="13" xfId="0" applyFill="1" applyBorder="1"/>
    <xf numFmtId="0" fontId="0" fillId="3" borderId="14" xfId="0" applyFill="1" applyBorder="1"/>
    <xf numFmtId="0" fontId="0" fillId="0" borderId="3" xfId="0" applyBorder="1" applyAlignment="1">
      <alignment vertical="top" wrapText="1"/>
    </xf>
    <xf numFmtId="0" fontId="0" fillId="0" borderId="0" xfId="0" applyAlignment="1">
      <alignment vertical="top" wrapText="1"/>
    </xf>
    <xf numFmtId="0" fontId="2" fillId="0" borderId="0" xfId="0" applyFont="1" applyAlignment="1">
      <alignment wrapText="1"/>
    </xf>
    <xf numFmtId="0" fontId="2" fillId="0" borderId="0" xfId="0" applyFont="1"/>
    <xf numFmtId="0" fontId="0" fillId="3" borderId="4" xfId="0" applyFill="1" applyBorder="1"/>
    <xf numFmtId="0" fontId="0" fillId="0" borderId="1" xfId="0" applyBorder="1" applyAlignment="1">
      <alignment vertical="top" wrapText="1"/>
    </xf>
    <xf numFmtId="0" fontId="0" fillId="0" borderId="4" xfId="0" applyBorder="1" applyAlignment="1">
      <alignment vertical="top" wrapText="1"/>
    </xf>
    <xf numFmtId="0" fontId="0" fillId="0" borderId="6" xfId="0" applyBorder="1" applyAlignment="1">
      <alignment vertical="top" wrapText="1"/>
    </xf>
    <xf numFmtId="49" fontId="0" fillId="0" borderId="0" xfId="0" applyNumberFormat="1" applyAlignment="1">
      <alignment horizontal="right" vertical="top" wrapText="1"/>
    </xf>
    <xf numFmtId="0" fontId="0" fillId="0" borderId="2" xfId="0" applyBorder="1" applyAlignment="1">
      <alignment vertical="top" wrapText="1"/>
    </xf>
    <xf numFmtId="0" fontId="0" fillId="0" borderId="7" xfId="0" applyBorder="1" applyAlignment="1">
      <alignment vertical="top" wrapText="1"/>
    </xf>
    <xf numFmtId="49" fontId="0" fillId="0" borderId="0" xfId="0" applyNumberFormat="1" applyAlignment="1">
      <alignment vertical="top" wrapText="1"/>
    </xf>
    <xf numFmtId="49" fontId="0" fillId="0" borderId="2" xfId="0" applyNumberFormat="1" applyBorder="1" applyAlignment="1">
      <alignment vertical="top" wrapText="1"/>
    </xf>
    <xf numFmtId="49" fontId="0" fillId="0" borderId="7" xfId="0" applyNumberFormat="1" applyBorder="1" applyAlignment="1">
      <alignment vertical="top" wrapText="1"/>
    </xf>
    <xf numFmtId="0" fontId="0" fillId="0" borderId="13" xfId="0" applyBorder="1"/>
    <xf numFmtId="2" fontId="2" fillId="0" borderId="0" xfId="0" applyNumberFormat="1" applyFont="1" applyAlignment="1">
      <alignment wrapText="1"/>
    </xf>
    <xf numFmtId="0" fontId="0" fillId="3" borderId="0" xfId="0" applyFill="1"/>
    <xf numFmtId="0" fontId="0" fillId="0" borderId="0" xfId="0" applyAlignment="1">
      <alignment vertical="top"/>
    </xf>
    <xf numFmtId="0" fontId="0" fillId="0" borderId="2" xfId="0" applyBorder="1" applyAlignment="1">
      <alignment vertical="top"/>
    </xf>
    <xf numFmtId="0" fontId="0" fillId="0" borderId="7" xfId="0" applyBorder="1" applyAlignment="1">
      <alignment vertical="top"/>
    </xf>
    <xf numFmtId="0" fontId="0" fillId="0" borderId="10" xfId="0" applyBorder="1" applyAlignment="1">
      <alignment vertical="top" wrapText="1"/>
    </xf>
    <xf numFmtId="0" fontId="0" fillId="0" borderId="1" xfId="0" applyBorder="1" applyAlignment="1">
      <alignment vertical="top"/>
    </xf>
    <xf numFmtId="0" fontId="0" fillId="0" borderId="10" xfId="0" applyBorder="1" applyAlignment="1">
      <alignment vertical="top"/>
    </xf>
    <xf numFmtId="0" fontId="0" fillId="0" borderId="9" xfId="0" applyBorder="1" applyAlignment="1">
      <alignment vertical="top"/>
    </xf>
    <xf numFmtId="49" fontId="0" fillId="0" borderId="0" xfId="0" applyNumberFormat="1" applyAlignment="1">
      <alignment vertical="top"/>
    </xf>
    <xf numFmtId="49" fontId="0" fillId="0" borderId="2" xfId="0" applyNumberFormat="1" applyBorder="1" applyAlignment="1">
      <alignment vertical="top"/>
    </xf>
    <xf numFmtId="0" fontId="0" fillId="2" borderId="2" xfId="0" applyFill="1" applyBorder="1" applyAlignment="1">
      <alignment vertical="top"/>
    </xf>
    <xf numFmtId="2" fontId="0" fillId="0" borderId="0" xfId="0" applyNumberFormat="1" applyAlignment="1">
      <alignment vertical="top"/>
    </xf>
    <xf numFmtId="0" fontId="0" fillId="2" borderId="0" xfId="0" applyFill="1" applyAlignment="1">
      <alignment vertical="top"/>
    </xf>
    <xf numFmtId="2" fontId="0" fillId="0" borderId="7" xfId="0" applyNumberFormat="1" applyBorder="1" applyAlignment="1">
      <alignment vertical="top"/>
    </xf>
    <xf numFmtId="49" fontId="0" fillId="0" borderId="7" xfId="0" applyNumberFormat="1" applyBorder="1" applyAlignment="1">
      <alignment vertical="top"/>
    </xf>
    <xf numFmtId="49" fontId="0" fillId="0" borderId="10" xfId="0" applyNumberFormat="1" applyBorder="1" applyAlignment="1">
      <alignment vertical="top" wrapText="1"/>
    </xf>
    <xf numFmtId="10" fontId="0" fillId="2" borderId="0" xfId="0" applyNumberFormat="1" applyFill="1" applyAlignment="1">
      <alignment vertical="top"/>
    </xf>
    <xf numFmtId="2" fontId="0" fillId="0" borderId="2" xfId="0" applyNumberFormat="1" applyBorder="1" applyAlignment="1">
      <alignment vertical="top"/>
    </xf>
    <xf numFmtId="2" fontId="0" fillId="0" borderId="10" xfId="0" applyNumberFormat="1" applyBorder="1" applyAlignment="1">
      <alignment vertical="top"/>
    </xf>
    <xf numFmtId="49" fontId="0" fillId="0" borderId="10" xfId="0" applyNumberFormat="1" applyBorder="1" applyAlignment="1">
      <alignment vertical="top"/>
    </xf>
    <xf numFmtId="0" fontId="0" fillId="2" borderId="10" xfId="0" applyFill="1" applyBorder="1" applyAlignment="1">
      <alignment vertical="top"/>
    </xf>
    <xf numFmtId="2" fontId="0" fillId="2" borderId="0" xfId="0" applyNumberFormat="1" applyFill="1" applyAlignment="1">
      <alignment vertical="top"/>
    </xf>
    <xf numFmtId="0" fontId="2" fillId="0" borderId="0" xfId="0" applyFont="1" applyAlignment="1">
      <alignment vertical="top" wrapText="1"/>
    </xf>
    <xf numFmtId="10" fontId="0" fillId="0" borderId="0" xfId="0" applyNumberFormat="1" applyAlignment="1">
      <alignment vertical="top"/>
    </xf>
    <xf numFmtId="0" fontId="0" fillId="0" borderId="5" xfId="0" applyBorder="1" applyAlignment="1">
      <alignment vertical="top"/>
    </xf>
    <xf numFmtId="0" fontId="0" fillId="0" borderId="8" xfId="0" applyBorder="1" applyAlignment="1">
      <alignment vertical="top" wrapText="1"/>
    </xf>
    <xf numFmtId="0" fontId="0" fillId="0" borderId="5" xfId="0" applyBorder="1" applyAlignment="1">
      <alignment vertical="top" wrapText="1"/>
    </xf>
    <xf numFmtId="0" fontId="0" fillId="0" borderId="11" xfId="0" applyBorder="1" applyAlignment="1">
      <alignment vertical="top" wrapText="1"/>
    </xf>
    <xf numFmtId="0" fontId="0" fillId="0" borderId="8" xfId="0" applyBorder="1" applyAlignment="1">
      <alignment vertical="top"/>
    </xf>
    <xf numFmtId="0" fontId="0" fillId="0" borderId="11" xfId="0" applyBorder="1" applyAlignment="1">
      <alignment vertical="top"/>
    </xf>
    <xf numFmtId="0" fontId="0" fillId="0" borderId="3" xfId="0" applyBorder="1" applyAlignment="1">
      <alignment vertical="top"/>
    </xf>
    <xf numFmtId="0" fontId="0" fillId="0" borderId="4" xfId="0" applyBorder="1" applyAlignment="1">
      <alignment vertical="top"/>
    </xf>
    <xf numFmtId="2" fontId="0" fillId="0" borderId="5" xfId="0" applyNumberFormat="1" applyBorder="1" applyAlignment="1">
      <alignment vertical="top"/>
    </xf>
    <xf numFmtId="2" fontId="0" fillId="0" borderId="8" xfId="0" applyNumberFormat="1" applyBorder="1" applyAlignment="1">
      <alignment vertical="top"/>
    </xf>
    <xf numFmtId="0" fontId="0" fillId="0" borderId="6" xfId="0" applyBorder="1" applyAlignment="1">
      <alignment vertical="top"/>
    </xf>
    <xf numFmtId="0" fontId="0" fillId="0" borderId="9" xfId="0" applyBorder="1" applyAlignment="1">
      <alignment vertical="top" wrapText="1"/>
    </xf>
    <xf numFmtId="2" fontId="0" fillId="0" borderId="3" xfId="0" applyNumberFormat="1" applyBorder="1" applyAlignment="1">
      <alignment vertical="top"/>
    </xf>
    <xf numFmtId="10" fontId="0" fillId="0" borderId="5" xfId="0" applyNumberFormat="1" applyBorder="1" applyAlignment="1">
      <alignment vertical="top"/>
    </xf>
    <xf numFmtId="0" fontId="3" fillId="5" borderId="15" xfId="0" applyFont="1" applyFill="1" applyBorder="1"/>
    <xf numFmtId="3" fontId="4" fillId="6" borderId="16" xfId="0" applyNumberFormat="1" applyFont="1" applyFill="1" applyBorder="1" applyAlignment="1">
      <alignment horizontal="right" wrapText="1"/>
    </xf>
    <xf numFmtId="3" fontId="0" fillId="0" borderId="0" xfId="0" applyNumberFormat="1"/>
    <xf numFmtId="0" fontId="5" fillId="0" borderId="0" xfId="0" applyFont="1"/>
    <xf numFmtId="0" fontId="1" fillId="0" borderId="0" xfId="0" applyFont="1"/>
    <xf numFmtId="0" fontId="6" fillId="0" borderId="0" xfId="0" applyFont="1" applyAlignment="1">
      <alignment vertical="top"/>
    </xf>
    <xf numFmtId="0" fontId="2" fillId="0" borderId="0" xfId="0" applyFont="1" applyAlignment="1">
      <alignment vertical="top"/>
    </xf>
    <xf numFmtId="0" fontId="7" fillId="0" borderId="0" xfId="0" applyFont="1" applyAlignment="1">
      <alignment horizontal="left" vertical="top"/>
    </xf>
    <xf numFmtId="0" fontId="7" fillId="7" borderId="0" xfId="0" applyFont="1" applyFill="1" applyAlignment="1">
      <alignment horizontal="left" vertical="top"/>
    </xf>
    <xf numFmtId="0" fontId="2" fillId="0" borderId="3" xfId="0" applyFont="1" applyBorder="1" applyAlignment="1">
      <alignment vertical="top" wrapText="1"/>
    </xf>
    <xf numFmtId="0" fontId="2" fillId="0" borderId="5" xfId="0" applyFont="1" applyBorder="1" applyAlignment="1">
      <alignment vertical="top"/>
    </xf>
    <xf numFmtId="0" fontId="2" fillId="0" borderId="5" xfId="0" applyFont="1" applyBorder="1" applyAlignment="1">
      <alignment vertical="top" wrapText="1"/>
    </xf>
    <xf numFmtId="0" fontId="2" fillId="0" borderId="11" xfId="0" applyFont="1" applyBorder="1" applyAlignment="1">
      <alignment vertical="top" wrapText="1"/>
    </xf>
    <xf numFmtId="0" fontId="2" fillId="0" borderId="8" xfId="0" applyFont="1" applyBorder="1" applyAlignment="1">
      <alignment vertical="top"/>
    </xf>
    <xf numFmtId="0" fontId="2" fillId="0" borderId="8" xfId="0" applyFont="1" applyBorder="1" applyAlignment="1">
      <alignment vertical="top" wrapText="1"/>
    </xf>
    <xf numFmtId="0" fontId="2" fillId="0" borderId="17" xfId="0" applyFont="1" applyBorder="1" applyAlignment="1">
      <alignment vertical="top" wrapText="1"/>
    </xf>
    <xf numFmtId="43" fontId="2" fillId="0" borderId="0" xfId="1" applyFont="1" applyFill="1" applyBorder="1" applyAlignment="1">
      <alignment vertical="top"/>
    </xf>
    <xf numFmtId="43" fontId="2" fillId="0" borderId="7" xfId="1" applyFont="1" applyFill="1" applyBorder="1" applyAlignment="1">
      <alignment vertical="top"/>
    </xf>
    <xf numFmtId="43" fontId="0" fillId="0" borderId="2" xfId="1" applyFont="1" applyFill="1" applyBorder="1" applyAlignment="1">
      <alignment vertical="top"/>
    </xf>
    <xf numFmtId="43" fontId="0" fillId="0" borderId="7" xfId="1" applyFont="1" applyFill="1" applyBorder="1" applyAlignment="1">
      <alignment vertical="top"/>
    </xf>
    <xf numFmtId="43" fontId="0" fillId="0" borderId="10" xfId="1" applyFont="1" applyFill="1" applyBorder="1" applyAlignment="1">
      <alignment vertical="top"/>
    </xf>
    <xf numFmtId="164" fontId="0" fillId="0" borderId="0" xfId="0" applyNumberFormat="1" applyAlignment="1">
      <alignment vertical="top"/>
    </xf>
    <xf numFmtId="43" fontId="0" fillId="0" borderId="0" xfId="1" applyFont="1" applyFill="1" applyBorder="1" applyAlignment="1">
      <alignment vertical="top"/>
    </xf>
    <xf numFmtId="43" fontId="0" fillId="0" borderId="3" xfId="1" applyFont="1" applyFill="1" applyBorder="1" applyAlignment="1">
      <alignment vertical="top"/>
    </xf>
    <xf numFmtId="165" fontId="0" fillId="0" borderId="5" xfId="0" applyNumberFormat="1" applyBorder="1" applyAlignment="1">
      <alignment vertical="top"/>
    </xf>
    <xf numFmtId="164" fontId="0" fillId="0" borderId="5" xfId="0" applyNumberFormat="1" applyBorder="1" applyAlignment="1">
      <alignment vertical="top"/>
    </xf>
    <xf numFmtId="43" fontId="0" fillId="0" borderId="8" xfId="1" applyFont="1" applyFill="1" applyBorder="1" applyAlignment="1">
      <alignment vertical="top"/>
    </xf>
    <xf numFmtId="164" fontId="0" fillId="2" borderId="5" xfId="0" applyNumberFormat="1" applyFill="1" applyBorder="1" applyAlignment="1">
      <alignment vertical="top"/>
    </xf>
    <xf numFmtId="43" fontId="2" fillId="2" borderId="2" xfId="1" applyFont="1" applyFill="1" applyBorder="1" applyAlignment="1">
      <alignment vertical="top"/>
    </xf>
    <xf numFmtId="43" fontId="0" fillId="2" borderId="2" xfId="1" applyFont="1" applyFill="1" applyBorder="1" applyAlignment="1">
      <alignment vertical="top"/>
    </xf>
    <xf numFmtId="167" fontId="2" fillId="0" borderId="0" xfId="1" applyNumberFormat="1" applyFont="1" applyFill="1" applyBorder="1" applyAlignment="1">
      <alignment vertical="top"/>
    </xf>
    <xf numFmtId="167" fontId="2" fillId="2" borderId="0" xfId="1" applyNumberFormat="1" applyFont="1" applyFill="1" applyBorder="1" applyAlignment="1">
      <alignment vertical="top"/>
    </xf>
    <xf numFmtId="166" fontId="0" fillId="0" borderId="0" xfId="1" applyNumberFormat="1" applyFont="1" applyFill="1" applyBorder="1" applyAlignment="1">
      <alignment vertical="top"/>
    </xf>
    <xf numFmtId="43" fontId="0" fillId="2" borderId="0" xfId="1" applyFont="1" applyFill="1" applyBorder="1" applyAlignment="1">
      <alignment vertical="top"/>
    </xf>
    <xf numFmtId="167" fontId="2" fillId="2" borderId="5" xfId="1" applyNumberFormat="1" applyFont="1" applyFill="1" applyBorder="1" applyAlignment="1">
      <alignment vertical="top"/>
    </xf>
    <xf numFmtId="168" fontId="0" fillId="2" borderId="10" xfId="0" applyNumberFormat="1" applyFill="1" applyBorder="1" applyAlignment="1">
      <alignment vertical="top"/>
    </xf>
    <xf numFmtId="0" fontId="1" fillId="4" borderId="9" xfId="0" applyFont="1" applyFill="1" applyBorder="1" applyAlignment="1">
      <alignment horizontal="left"/>
    </xf>
    <xf numFmtId="0" fontId="1" fillId="4" borderId="10" xfId="0" applyFont="1" applyFill="1" applyBorder="1" applyAlignment="1">
      <alignment horizontal="left"/>
    </xf>
    <xf numFmtId="0" fontId="1" fillId="4" borderId="11" xfId="0" applyFont="1" applyFill="1" applyBorder="1" applyAlignment="1">
      <alignment horizontal="left"/>
    </xf>
    <xf numFmtId="0" fontId="0" fillId="0" borderId="5" xfId="0" applyBorder="1" applyAlignment="1">
      <alignment horizontal="left" vertical="top" wrapText="1"/>
    </xf>
    <xf numFmtId="0" fontId="0" fillId="0" borderId="5" xfId="0" applyBorder="1" applyAlignment="1">
      <alignment horizontal="left" vertical="top"/>
    </xf>
    <xf numFmtId="0" fontId="0" fillId="0" borderId="0" xfId="0" applyAlignment="1">
      <alignment horizontal="center" vertical="top"/>
    </xf>
    <xf numFmtId="0" fontId="0" fillId="0" borderId="8" xfId="0" applyBorder="1" applyAlignment="1">
      <alignment horizontal="left" vertical="top" wrapText="1"/>
    </xf>
    <xf numFmtId="0" fontId="2" fillId="0" borderId="5" xfId="0" applyFont="1" applyBorder="1" applyAlignment="1">
      <alignment horizontal="left" vertical="top"/>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1" fillId="4" borderId="9" xfId="0" applyFont="1" applyFill="1" applyBorder="1" applyAlignment="1">
      <alignment horizontal="left" vertical="top"/>
    </xf>
    <xf numFmtId="0" fontId="1" fillId="4" borderId="10" xfId="0" applyFont="1" applyFill="1" applyBorder="1" applyAlignment="1">
      <alignment horizontal="left" vertical="top"/>
    </xf>
    <xf numFmtId="0" fontId="1" fillId="4" borderId="11" xfId="0" applyFont="1" applyFill="1" applyBorder="1" applyAlignment="1">
      <alignment horizontal="left" vertical="top"/>
    </xf>
    <xf numFmtId="0" fontId="2" fillId="0" borderId="13" xfId="0" applyFont="1" applyBorder="1" applyAlignment="1">
      <alignment horizontal="left" vertical="top"/>
    </xf>
    <xf numFmtId="0" fontId="2" fillId="0" borderId="14" xfId="0" applyFont="1" applyBorder="1" applyAlignment="1">
      <alignment horizontal="left" vertical="top"/>
    </xf>
  </cellXfs>
  <cellStyles count="2">
    <cellStyle name="Komma" xfId="1" builtinId="3"/>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12</xdr:col>
      <xdr:colOff>28575</xdr:colOff>
      <xdr:row>3</xdr:row>
      <xdr:rowOff>2790825</xdr:rowOff>
    </xdr:from>
    <xdr:to>
      <xdr:col>12</xdr:col>
      <xdr:colOff>3615500</xdr:colOff>
      <xdr:row>3</xdr:row>
      <xdr:rowOff>4628806</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324475" y="3190875"/>
          <a:ext cx="3586925" cy="18379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152400</xdr:colOff>
      <xdr:row>3</xdr:row>
      <xdr:rowOff>2762250</xdr:rowOff>
    </xdr:from>
    <xdr:to>
      <xdr:col>12</xdr:col>
      <xdr:colOff>3737159</xdr:colOff>
      <xdr:row>3</xdr:row>
      <xdr:rowOff>4597305</xdr:rowOff>
    </xdr:to>
    <xdr:pic>
      <xdr:nvPicPr>
        <xdr:cNvPr id="5" name="Grafik 4">
          <a:extLst>
            <a:ext uri="{FF2B5EF4-FFF2-40B4-BE49-F238E27FC236}">
              <a16:creationId xmlns:a16="http://schemas.microsoft.com/office/drawing/2014/main" id="{88A61605-3901-8C60-D2A3-05EB76C7F084}"/>
            </a:ext>
          </a:extLst>
        </xdr:cNvPr>
        <xdr:cNvPicPr>
          <a:picLocks noChangeAspect="1"/>
        </xdr:cNvPicPr>
      </xdr:nvPicPr>
      <xdr:blipFill>
        <a:blip xmlns:r="http://schemas.openxmlformats.org/officeDocument/2006/relationships" r:embed="rId1"/>
        <a:stretch>
          <a:fillRect/>
        </a:stretch>
      </xdr:blipFill>
      <xdr:spPr>
        <a:xfrm>
          <a:off x="13249275" y="3352800"/>
          <a:ext cx="3584759" cy="183505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4"/>
  <sheetViews>
    <sheetView workbookViewId="0"/>
  </sheetViews>
  <sheetFormatPr baseColWidth="10" defaultRowHeight="15" x14ac:dyDescent="0.25"/>
  <sheetData>
    <row r="1" spans="1:1" ht="21" x14ac:dyDescent="0.35">
      <c r="A1" s="61" t="s">
        <v>177</v>
      </c>
    </row>
    <row r="2" spans="1:1" x14ac:dyDescent="0.25">
      <c r="A2" s="62" t="s">
        <v>178</v>
      </c>
    </row>
    <row r="4" spans="1:1" x14ac:dyDescent="0.25">
      <c r="A4" t="s">
        <v>179</v>
      </c>
    </row>
    <row r="5" spans="1:1" x14ac:dyDescent="0.25">
      <c r="A5" t="s">
        <v>180</v>
      </c>
    </row>
    <row r="6" spans="1:1" x14ac:dyDescent="0.25">
      <c r="A6" t="s">
        <v>181</v>
      </c>
    </row>
    <row r="7" spans="1:1" x14ac:dyDescent="0.25">
      <c r="A7" t="s">
        <v>205</v>
      </c>
    </row>
    <row r="8" spans="1:1" x14ac:dyDescent="0.25">
      <c r="A8" t="s">
        <v>184</v>
      </c>
    </row>
    <row r="9" spans="1:1" x14ac:dyDescent="0.25">
      <c r="A9" t="s">
        <v>182</v>
      </c>
    </row>
    <row r="10" spans="1:1" x14ac:dyDescent="0.25">
      <c r="A10" t="s">
        <v>183</v>
      </c>
    </row>
    <row r="11" spans="1:1" x14ac:dyDescent="0.25">
      <c r="A11" t="s">
        <v>185</v>
      </c>
    </row>
    <row r="12" spans="1:1" x14ac:dyDescent="0.25">
      <c r="A12" t="s">
        <v>195</v>
      </c>
    </row>
    <row r="13" spans="1:1" x14ac:dyDescent="0.25">
      <c r="A13" t="s">
        <v>186</v>
      </c>
    </row>
    <row r="14" spans="1:1" x14ac:dyDescent="0.25">
      <c r="A14" t="s">
        <v>196</v>
      </c>
    </row>
  </sheetData>
  <pageMargins left="0.7" right="0.7" top="0.78740157499999996" bottom="0.78740157499999996"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1"/>
  <sheetViews>
    <sheetView zoomScaleNormal="100" workbookViewId="0"/>
  </sheetViews>
  <sheetFormatPr baseColWidth="10" defaultRowHeight="15" x14ac:dyDescent="0.25"/>
  <cols>
    <col min="1" max="1" width="5.42578125" customWidth="1"/>
    <col min="2" max="2" width="5.28515625" style="21" customWidth="1"/>
    <col min="3" max="3" width="60.140625" style="21" bestFit="1" customWidth="1"/>
    <col min="4" max="4" width="30.140625" style="28" customWidth="1"/>
    <col min="5" max="5" width="8.7109375" style="21" customWidth="1"/>
    <col min="6" max="6" width="7.7109375" style="21" customWidth="1"/>
    <col min="7" max="7" width="7.5703125" style="21" customWidth="1"/>
    <col min="8" max="11" width="7.85546875" style="21" customWidth="1"/>
    <col min="12" max="12" width="8.7109375" style="21" customWidth="1"/>
    <col min="13" max="13" width="105.5703125" style="21" customWidth="1"/>
    <col min="14" max="14" width="13.85546875" style="7" customWidth="1"/>
  </cols>
  <sheetData>
    <row r="1" spans="1:14" x14ac:dyDescent="0.25">
      <c r="E1" s="99" t="s">
        <v>37</v>
      </c>
      <c r="F1" s="99"/>
      <c r="G1" s="99"/>
      <c r="H1" s="99"/>
      <c r="I1" s="99"/>
      <c r="J1" s="99"/>
      <c r="K1" s="99"/>
    </row>
    <row r="2" spans="1:14" ht="15.75" thickBot="1" x14ac:dyDescent="0.3">
      <c r="E2" s="12" t="s">
        <v>48</v>
      </c>
      <c r="F2" s="12" t="s">
        <v>49</v>
      </c>
      <c r="G2" s="12" t="s">
        <v>50</v>
      </c>
      <c r="H2" s="12" t="s">
        <v>51</v>
      </c>
      <c r="I2" s="12" t="s">
        <v>52</v>
      </c>
      <c r="J2" s="12" t="s">
        <v>53</v>
      </c>
      <c r="K2" s="12" t="s">
        <v>54</v>
      </c>
      <c r="L2" s="21" t="s">
        <v>38</v>
      </c>
      <c r="M2" s="21" t="s">
        <v>36</v>
      </c>
    </row>
    <row r="3" spans="1:14" ht="15.75" thickBot="1" x14ac:dyDescent="0.3">
      <c r="A3" s="1"/>
      <c r="B3" s="94" t="s">
        <v>28</v>
      </c>
      <c r="C3" s="95"/>
      <c r="D3" s="95"/>
      <c r="E3" s="95"/>
      <c r="F3" s="95"/>
      <c r="G3" s="95"/>
      <c r="H3" s="95"/>
      <c r="I3" s="95"/>
      <c r="J3" s="95"/>
      <c r="K3" s="95"/>
      <c r="L3" s="95"/>
      <c r="M3" s="96"/>
    </row>
    <row r="4" spans="1:14" ht="380.25" customHeight="1" thickBot="1" x14ac:dyDescent="0.3">
      <c r="A4" s="2"/>
      <c r="B4" s="22"/>
      <c r="C4" s="22"/>
      <c r="D4" s="29"/>
      <c r="E4" s="22"/>
      <c r="F4" s="22"/>
      <c r="G4" s="22"/>
      <c r="H4" s="22"/>
      <c r="I4" s="22"/>
      <c r="J4" s="22"/>
      <c r="K4" s="22"/>
      <c r="L4" s="22"/>
      <c r="M4" s="4" t="s">
        <v>29</v>
      </c>
    </row>
    <row r="5" spans="1:14" ht="30" x14ac:dyDescent="0.25">
      <c r="A5" s="2"/>
      <c r="B5" s="22" t="s">
        <v>55</v>
      </c>
      <c r="C5" s="22" t="s">
        <v>0</v>
      </c>
      <c r="D5" s="29"/>
      <c r="E5" s="30"/>
      <c r="F5" s="30"/>
      <c r="G5" s="30"/>
      <c r="H5" s="30"/>
      <c r="I5" s="30"/>
      <c r="J5" s="30"/>
      <c r="K5" s="30"/>
      <c r="L5" s="22"/>
      <c r="M5" s="4" t="s">
        <v>12</v>
      </c>
    </row>
    <row r="6" spans="1:14" x14ac:dyDescent="0.25">
      <c r="A6" s="2"/>
      <c r="B6" s="21" t="s">
        <v>56</v>
      </c>
      <c r="C6" s="21" t="s">
        <v>1</v>
      </c>
      <c r="D6" s="28" t="s">
        <v>60</v>
      </c>
      <c r="E6" s="31">
        <f>E5*1.03</f>
        <v>0</v>
      </c>
      <c r="F6" s="31">
        <f t="shared" ref="F6:K6" si="0">F5*1.03</f>
        <v>0</v>
      </c>
      <c r="G6" s="31">
        <f t="shared" si="0"/>
        <v>0</v>
      </c>
      <c r="H6" s="31">
        <f t="shared" si="0"/>
        <v>0</v>
      </c>
      <c r="I6" s="31">
        <f t="shared" si="0"/>
        <v>0</v>
      </c>
      <c r="J6" s="31">
        <f t="shared" si="0"/>
        <v>0</v>
      </c>
      <c r="K6" s="31">
        <f t="shared" si="0"/>
        <v>0</v>
      </c>
      <c r="L6" s="31"/>
      <c r="M6" s="44" t="s">
        <v>6</v>
      </c>
    </row>
    <row r="7" spans="1:14" x14ac:dyDescent="0.25">
      <c r="A7" s="2"/>
      <c r="B7" s="21" t="s">
        <v>57</v>
      </c>
      <c r="C7" s="21" t="s">
        <v>2</v>
      </c>
      <c r="E7" s="21">
        <f>$L$7</f>
        <v>0</v>
      </c>
      <c r="F7" s="21">
        <f t="shared" ref="F7:K7" si="1">$L$7</f>
        <v>0</v>
      </c>
      <c r="G7" s="21">
        <f t="shared" si="1"/>
        <v>0</v>
      </c>
      <c r="H7" s="21">
        <f t="shared" si="1"/>
        <v>0</v>
      </c>
      <c r="I7" s="21">
        <f t="shared" si="1"/>
        <v>0</v>
      </c>
      <c r="J7" s="21">
        <f t="shared" si="1"/>
        <v>0</v>
      </c>
      <c r="K7" s="21">
        <f t="shared" si="1"/>
        <v>0</v>
      </c>
      <c r="L7" s="32"/>
      <c r="M7" s="44" t="s">
        <v>14</v>
      </c>
    </row>
    <row r="8" spans="1:14" x14ac:dyDescent="0.25">
      <c r="A8" s="2"/>
      <c r="B8" s="21" t="s">
        <v>58</v>
      </c>
      <c r="C8" s="21" t="s">
        <v>3</v>
      </c>
      <c r="E8" s="21">
        <f>$L$8</f>
        <v>0</v>
      </c>
      <c r="F8" s="21">
        <f t="shared" ref="F8:K8" si="2">$L$8</f>
        <v>0</v>
      </c>
      <c r="G8" s="21">
        <f t="shared" si="2"/>
        <v>0</v>
      </c>
      <c r="H8" s="21">
        <f t="shared" si="2"/>
        <v>0</v>
      </c>
      <c r="I8" s="21">
        <f t="shared" si="2"/>
        <v>0</v>
      </c>
      <c r="J8" s="21">
        <f t="shared" si="2"/>
        <v>0</v>
      </c>
      <c r="K8" s="21">
        <f t="shared" si="2"/>
        <v>0</v>
      </c>
      <c r="L8" s="32"/>
      <c r="M8" s="44" t="s">
        <v>16</v>
      </c>
    </row>
    <row r="9" spans="1:14" ht="30.75" thickBot="1" x14ac:dyDescent="0.3">
      <c r="A9" s="2"/>
      <c r="B9" s="14" t="s">
        <v>59</v>
      </c>
      <c r="C9" s="14" t="s">
        <v>5</v>
      </c>
      <c r="D9" s="17" t="s">
        <v>61</v>
      </c>
      <c r="E9" s="33" t="e">
        <f>E6/E7*E8</f>
        <v>#DIV/0!</v>
      </c>
      <c r="F9" s="33" t="e">
        <f t="shared" ref="F9:K9" si="3">F6/F7*F8</f>
        <v>#DIV/0!</v>
      </c>
      <c r="G9" s="33" t="e">
        <f t="shared" si="3"/>
        <v>#DIV/0!</v>
      </c>
      <c r="H9" s="33" t="e">
        <f t="shared" si="3"/>
        <v>#DIV/0!</v>
      </c>
      <c r="I9" s="33" t="e">
        <f t="shared" si="3"/>
        <v>#DIV/0!</v>
      </c>
      <c r="J9" s="33" t="e">
        <f t="shared" si="3"/>
        <v>#DIV/0!</v>
      </c>
      <c r="K9" s="33" t="e">
        <f t="shared" si="3"/>
        <v>#DIV/0!</v>
      </c>
      <c r="L9" s="33"/>
      <c r="M9" s="45" t="s">
        <v>15</v>
      </c>
    </row>
    <row r="10" spans="1:14" ht="30" x14ac:dyDescent="0.25">
      <c r="A10" s="2"/>
      <c r="B10" s="21" t="s">
        <v>62</v>
      </c>
      <c r="C10" s="21" t="s">
        <v>4</v>
      </c>
      <c r="E10" s="32"/>
      <c r="F10" s="32"/>
      <c r="G10" s="32"/>
      <c r="H10" s="32"/>
      <c r="I10" s="32"/>
      <c r="J10" s="32"/>
      <c r="K10" s="32"/>
      <c r="M10" s="46" t="s">
        <v>83</v>
      </c>
    </row>
    <row r="11" spans="1:14" ht="15.75" thickBot="1" x14ac:dyDescent="0.3">
      <c r="A11" s="2"/>
      <c r="B11" s="23" t="s">
        <v>63</v>
      </c>
      <c r="C11" s="23" t="s">
        <v>7</v>
      </c>
      <c r="D11" s="34" t="s">
        <v>65</v>
      </c>
      <c r="E11" s="33" t="e">
        <f>E10-E9</f>
        <v>#DIV/0!</v>
      </c>
      <c r="F11" s="33" t="e">
        <f t="shared" ref="F11:K11" si="4">F10-F9</f>
        <v>#DIV/0!</v>
      </c>
      <c r="G11" s="33" t="e">
        <f t="shared" si="4"/>
        <v>#DIV/0!</v>
      </c>
      <c r="H11" s="33" t="e">
        <f t="shared" si="4"/>
        <v>#DIV/0!</v>
      </c>
      <c r="I11" s="33" t="e">
        <f t="shared" si="4"/>
        <v>#DIV/0!</v>
      </c>
      <c r="J11" s="33" t="e">
        <f t="shared" si="4"/>
        <v>#DIV/0!</v>
      </c>
      <c r="K11" s="33" t="e">
        <f t="shared" si="4"/>
        <v>#DIV/0!</v>
      </c>
      <c r="L11" s="33"/>
      <c r="M11" s="44" t="s">
        <v>8</v>
      </c>
    </row>
    <row r="12" spans="1:14" ht="30.75" thickBot="1" x14ac:dyDescent="0.3">
      <c r="A12" s="2"/>
      <c r="B12" s="24" t="s">
        <v>64</v>
      </c>
      <c r="C12" s="24" t="s">
        <v>11</v>
      </c>
      <c r="D12" s="35" t="s">
        <v>66</v>
      </c>
      <c r="E12" s="26" t="e">
        <f>MAX(0, E11)</f>
        <v>#DIV/0!</v>
      </c>
      <c r="F12" s="26" t="e">
        <f t="shared" ref="F12:K12" si="5">MAX(0, F11)</f>
        <v>#DIV/0!</v>
      </c>
      <c r="G12" s="26" t="e">
        <f t="shared" si="5"/>
        <v>#DIV/0!</v>
      </c>
      <c r="H12" s="26" t="e">
        <f t="shared" si="5"/>
        <v>#DIV/0!</v>
      </c>
      <c r="I12" s="26" t="e">
        <f t="shared" si="5"/>
        <v>#DIV/0!</v>
      </c>
      <c r="J12" s="26" t="e">
        <f t="shared" si="5"/>
        <v>#DIV/0!</v>
      </c>
      <c r="K12" s="26" t="e">
        <f t="shared" si="5"/>
        <v>#DIV/0!</v>
      </c>
      <c r="L12" s="26"/>
      <c r="M12" s="47" t="s">
        <v>13</v>
      </c>
    </row>
    <row r="13" spans="1:14" ht="60" x14ac:dyDescent="0.25">
      <c r="A13" s="2"/>
      <c r="B13" s="10" t="s">
        <v>68</v>
      </c>
      <c r="C13" s="5" t="s">
        <v>42</v>
      </c>
      <c r="D13" s="15"/>
      <c r="E13" s="21">
        <v>0</v>
      </c>
      <c r="F13" s="21">
        <v>0</v>
      </c>
      <c r="G13" s="21">
        <v>0</v>
      </c>
      <c r="H13" s="21">
        <v>0</v>
      </c>
      <c r="I13" s="21">
        <v>0</v>
      </c>
      <c r="J13" s="21">
        <v>0</v>
      </c>
      <c r="K13" s="21">
        <v>0</v>
      </c>
      <c r="M13" s="46" t="s">
        <v>67</v>
      </c>
      <c r="N13" s="6"/>
    </row>
    <row r="14" spans="1:14" x14ac:dyDescent="0.25">
      <c r="A14" s="2"/>
      <c r="B14" s="10" t="s">
        <v>69</v>
      </c>
      <c r="C14" s="5" t="s">
        <v>110</v>
      </c>
      <c r="D14" s="15"/>
      <c r="E14" s="43">
        <f>$L$14</f>
        <v>0</v>
      </c>
      <c r="F14" s="43">
        <f t="shared" ref="F14:K14" si="6">$L$14</f>
        <v>0</v>
      </c>
      <c r="G14" s="43">
        <f t="shared" si="6"/>
        <v>0</v>
      </c>
      <c r="H14" s="43">
        <f t="shared" si="6"/>
        <v>0</v>
      </c>
      <c r="I14" s="43">
        <f t="shared" si="6"/>
        <v>0</v>
      </c>
      <c r="J14" s="43">
        <f t="shared" si="6"/>
        <v>0</v>
      </c>
      <c r="K14" s="43">
        <f t="shared" si="6"/>
        <v>0</v>
      </c>
      <c r="L14" s="36"/>
      <c r="M14" s="44" t="s">
        <v>187</v>
      </c>
      <c r="N14" s="6"/>
    </row>
    <row r="15" spans="1:14" x14ac:dyDescent="0.25">
      <c r="A15" s="2"/>
      <c r="B15" s="10" t="s">
        <v>70</v>
      </c>
      <c r="C15" s="5" t="s">
        <v>40</v>
      </c>
      <c r="D15" s="15" t="s">
        <v>75</v>
      </c>
      <c r="E15" s="21" t="e">
        <f>E8/E7</f>
        <v>#DIV/0!</v>
      </c>
      <c r="F15" s="21" t="e">
        <f t="shared" ref="F15:K15" si="7">F8/F7</f>
        <v>#DIV/0!</v>
      </c>
      <c r="G15" s="21" t="e">
        <f t="shared" si="7"/>
        <v>#DIV/0!</v>
      </c>
      <c r="H15" s="21" t="e">
        <f t="shared" si="7"/>
        <v>#DIV/0!</v>
      </c>
      <c r="I15" s="21" t="e">
        <f t="shared" si="7"/>
        <v>#DIV/0!</v>
      </c>
      <c r="J15" s="21" t="e">
        <f t="shared" si="7"/>
        <v>#DIV/0!</v>
      </c>
      <c r="K15" s="21" t="e">
        <f t="shared" si="7"/>
        <v>#DIV/0!</v>
      </c>
      <c r="M15" s="44" t="s">
        <v>39</v>
      </c>
      <c r="N15" s="6"/>
    </row>
    <row r="16" spans="1:14" ht="30" x14ac:dyDescent="0.25">
      <c r="A16" s="2"/>
      <c r="B16" s="10" t="s">
        <v>71</v>
      </c>
      <c r="C16" s="5" t="s">
        <v>123</v>
      </c>
      <c r="D16" s="15"/>
      <c r="E16" s="43">
        <f>$L$16</f>
        <v>0</v>
      </c>
      <c r="F16" s="43">
        <f t="shared" ref="F16:K16" si="8">$L$16</f>
        <v>0</v>
      </c>
      <c r="G16" s="43">
        <f t="shared" si="8"/>
        <v>0</v>
      </c>
      <c r="H16" s="43">
        <f t="shared" si="8"/>
        <v>0</v>
      </c>
      <c r="I16" s="43">
        <f t="shared" si="8"/>
        <v>0</v>
      </c>
      <c r="J16" s="43">
        <f t="shared" si="8"/>
        <v>0</v>
      </c>
      <c r="K16" s="43">
        <f t="shared" si="8"/>
        <v>0</v>
      </c>
      <c r="L16" s="36"/>
      <c r="M16" s="46" t="s">
        <v>188</v>
      </c>
      <c r="N16" s="6"/>
    </row>
    <row r="17" spans="1:14" ht="30" x14ac:dyDescent="0.25">
      <c r="A17" s="2"/>
      <c r="B17" s="10" t="s">
        <v>72</v>
      </c>
      <c r="C17" s="5" t="s">
        <v>135</v>
      </c>
      <c r="D17" s="15"/>
      <c r="E17" s="43">
        <f>$L$17</f>
        <v>0</v>
      </c>
      <c r="F17" s="43">
        <f t="shared" ref="F17:K17" si="9">$L$17</f>
        <v>0</v>
      </c>
      <c r="G17" s="43">
        <f t="shared" si="9"/>
        <v>0</v>
      </c>
      <c r="H17" s="43">
        <f t="shared" si="9"/>
        <v>0</v>
      </c>
      <c r="I17" s="43">
        <f t="shared" si="9"/>
        <v>0</v>
      </c>
      <c r="J17" s="43">
        <f t="shared" si="9"/>
        <v>0</v>
      </c>
      <c r="K17" s="43">
        <f t="shared" si="9"/>
        <v>0</v>
      </c>
      <c r="L17" s="36"/>
      <c r="M17" s="46" t="s">
        <v>189</v>
      </c>
      <c r="N17" s="6"/>
    </row>
    <row r="18" spans="1:14" ht="30" x14ac:dyDescent="0.25">
      <c r="A18" s="2"/>
      <c r="B18" s="10" t="s">
        <v>73</v>
      </c>
      <c r="C18" s="5" t="s">
        <v>41</v>
      </c>
      <c r="D18" s="15" t="s">
        <v>111</v>
      </c>
      <c r="E18" s="31" t="e">
        <f>E13*(1+E14)*E15*(1+E16) *(1+E17)</f>
        <v>#DIV/0!</v>
      </c>
      <c r="F18" s="31" t="e">
        <f t="shared" ref="F18:K18" si="10">F13*(1+F14)*F15*(1+F16) *(1+F17)</f>
        <v>#DIV/0!</v>
      </c>
      <c r="G18" s="31" t="e">
        <f t="shared" si="10"/>
        <v>#DIV/0!</v>
      </c>
      <c r="H18" s="31" t="e">
        <f t="shared" si="10"/>
        <v>#DIV/0!</v>
      </c>
      <c r="I18" s="31" t="e">
        <f t="shared" si="10"/>
        <v>#DIV/0!</v>
      </c>
      <c r="J18" s="31" t="e">
        <f t="shared" si="10"/>
        <v>#DIV/0!</v>
      </c>
      <c r="K18" s="31" t="e">
        <f t="shared" si="10"/>
        <v>#DIV/0!</v>
      </c>
      <c r="M18" s="46" t="s">
        <v>191</v>
      </c>
      <c r="N18" s="6"/>
    </row>
    <row r="19" spans="1:14" x14ac:dyDescent="0.25">
      <c r="A19" s="2"/>
      <c r="B19" s="10" t="s">
        <v>74</v>
      </c>
      <c r="C19" s="5" t="s">
        <v>33</v>
      </c>
      <c r="D19" s="15" t="s">
        <v>113</v>
      </c>
      <c r="E19" s="31" t="e">
        <f>E12-E18</f>
        <v>#DIV/0!</v>
      </c>
      <c r="F19" s="31" t="e">
        <f t="shared" ref="F19:K19" si="11">F12-F18</f>
        <v>#DIV/0!</v>
      </c>
      <c r="G19" s="31" t="e">
        <f t="shared" si="11"/>
        <v>#DIV/0!</v>
      </c>
      <c r="H19" s="31" t="e">
        <f t="shared" si="11"/>
        <v>#DIV/0!</v>
      </c>
      <c r="I19" s="31" t="e">
        <f t="shared" si="11"/>
        <v>#DIV/0!</v>
      </c>
      <c r="J19" s="31" t="e">
        <f t="shared" si="11"/>
        <v>#DIV/0!</v>
      </c>
      <c r="K19" s="31" t="e">
        <f t="shared" si="11"/>
        <v>#DIV/0!</v>
      </c>
      <c r="M19" s="44" t="s">
        <v>10</v>
      </c>
    </row>
    <row r="20" spans="1:14" ht="15.75" thickBot="1" x14ac:dyDescent="0.3">
      <c r="A20" s="3"/>
      <c r="B20" s="14" t="s">
        <v>77</v>
      </c>
      <c r="C20" s="14" t="s">
        <v>34</v>
      </c>
      <c r="D20" s="17" t="s">
        <v>112</v>
      </c>
      <c r="E20" s="33" t="e">
        <f>MAX(0,E19)</f>
        <v>#DIV/0!</v>
      </c>
      <c r="F20" s="33" t="e">
        <f t="shared" ref="F20:K20" si="12">MAX(0,F19)</f>
        <v>#DIV/0!</v>
      </c>
      <c r="G20" s="33" t="e">
        <f t="shared" si="12"/>
        <v>#DIV/0!</v>
      </c>
      <c r="H20" s="33" t="e">
        <f t="shared" si="12"/>
        <v>#DIV/0!</v>
      </c>
      <c r="I20" s="33" t="e">
        <f t="shared" si="12"/>
        <v>#DIV/0!</v>
      </c>
      <c r="J20" s="33" t="e">
        <f t="shared" si="12"/>
        <v>#DIV/0!</v>
      </c>
      <c r="K20" s="33" t="e">
        <f t="shared" si="12"/>
        <v>#DIV/0!</v>
      </c>
      <c r="L20" s="23"/>
      <c r="M20" s="48" t="s">
        <v>9</v>
      </c>
    </row>
    <row r="21" spans="1:14" ht="15.75" thickBot="1" x14ac:dyDescent="0.3">
      <c r="B21" s="5"/>
      <c r="C21" s="5"/>
      <c r="D21" s="15"/>
    </row>
    <row r="22" spans="1:14" ht="15.75" thickBot="1" x14ac:dyDescent="0.3">
      <c r="A22" s="1"/>
      <c r="B22" s="94" t="s">
        <v>17</v>
      </c>
      <c r="C22" s="95"/>
      <c r="D22" s="95"/>
      <c r="E22" s="95"/>
      <c r="F22" s="95"/>
      <c r="G22" s="95"/>
      <c r="H22" s="95"/>
      <c r="I22" s="95"/>
      <c r="J22" s="95"/>
      <c r="K22" s="95"/>
      <c r="L22" s="95"/>
      <c r="M22" s="96"/>
    </row>
    <row r="23" spans="1:14" ht="45" x14ac:dyDescent="0.25">
      <c r="A23" s="8"/>
      <c r="B23" s="25" t="s">
        <v>80</v>
      </c>
      <c r="C23" s="22" t="s">
        <v>24</v>
      </c>
      <c r="D23" s="29" t="s">
        <v>78</v>
      </c>
      <c r="E23" s="37">
        <f>E5*0.97</f>
        <v>0</v>
      </c>
      <c r="F23" s="37">
        <f t="shared" ref="F23:K23" si="13">F5*0.97</f>
        <v>0</v>
      </c>
      <c r="G23" s="37">
        <f t="shared" si="13"/>
        <v>0</v>
      </c>
      <c r="H23" s="37">
        <f t="shared" si="13"/>
        <v>0</v>
      </c>
      <c r="I23" s="37">
        <f t="shared" si="13"/>
        <v>0</v>
      </c>
      <c r="J23" s="37">
        <f t="shared" si="13"/>
        <v>0</v>
      </c>
      <c r="K23" s="37">
        <f t="shared" si="13"/>
        <v>0</v>
      </c>
      <c r="L23" s="22"/>
      <c r="M23" s="4" t="s">
        <v>76</v>
      </c>
    </row>
    <row r="24" spans="1:14" ht="30.75" thickBot="1" x14ac:dyDescent="0.3">
      <c r="A24" s="8"/>
      <c r="B24" s="11" t="s">
        <v>82</v>
      </c>
      <c r="C24" s="14" t="s">
        <v>18</v>
      </c>
      <c r="D24" s="17" t="s">
        <v>114</v>
      </c>
      <c r="E24" s="33" t="e">
        <f>E23/E7*E8</f>
        <v>#DIV/0!</v>
      </c>
      <c r="F24" s="33" t="e">
        <f t="shared" ref="F24:K24" si="14">F23/F7*F8</f>
        <v>#DIV/0!</v>
      </c>
      <c r="G24" s="33" t="e">
        <f t="shared" si="14"/>
        <v>#DIV/0!</v>
      </c>
      <c r="H24" s="33" t="e">
        <f t="shared" si="14"/>
        <v>#DIV/0!</v>
      </c>
      <c r="I24" s="33" t="e">
        <f t="shared" si="14"/>
        <v>#DIV/0!</v>
      </c>
      <c r="J24" s="33" t="e">
        <f t="shared" si="14"/>
        <v>#DIV/0!</v>
      </c>
      <c r="K24" s="33" t="e">
        <f t="shared" si="14"/>
        <v>#DIV/0!</v>
      </c>
      <c r="L24" s="23"/>
      <c r="M24" s="45" t="s">
        <v>79</v>
      </c>
    </row>
    <row r="25" spans="1:14" ht="45.75" thickBot="1" x14ac:dyDescent="0.3">
      <c r="A25" s="2"/>
      <c r="B25" s="14" t="s">
        <v>84</v>
      </c>
      <c r="C25" s="14" t="s">
        <v>136</v>
      </c>
      <c r="D25" s="17" t="s">
        <v>115</v>
      </c>
      <c r="E25" s="33" t="e">
        <f>E24-E10</f>
        <v>#DIV/0!</v>
      </c>
      <c r="F25" s="33" t="e">
        <f t="shared" ref="F25:K25" si="15">F24-F10</f>
        <v>#DIV/0!</v>
      </c>
      <c r="G25" s="33" t="e">
        <f t="shared" si="15"/>
        <v>#DIV/0!</v>
      </c>
      <c r="H25" s="33" t="e">
        <f t="shared" si="15"/>
        <v>#DIV/0!</v>
      </c>
      <c r="I25" s="33" t="e">
        <f t="shared" si="15"/>
        <v>#DIV/0!</v>
      </c>
      <c r="J25" s="33" t="e">
        <f t="shared" si="15"/>
        <v>#DIV/0!</v>
      </c>
      <c r="K25" s="33" t="e">
        <f t="shared" si="15"/>
        <v>#DIV/0!</v>
      </c>
      <c r="L25" s="23"/>
      <c r="M25" s="45" t="s">
        <v>81</v>
      </c>
    </row>
    <row r="26" spans="1:14" ht="30.75" thickBot="1" x14ac:dyDescent="0.3">
      <c r="A26" s="2"/>
      <c r="B26" s="26" t="s">
        <v>85</v>
      </c>
      <c r="C26" s="24" t="s">
        <v>20</v>
      </c>
      <c r="D26" s="35" t="s">
        <v>116</v>
      </c>
      <c r="E26" s="38" t="e">
        <f>MAX(0,E25)</f>
        <v>#DIV/0!</v>
      </c>
      <c r="F26" s="38" t="e">
        <f t="shared" ref="F26:K26" si="16">MAX(0,F25)</f>
        <v>#DIV/0!</v>
      </c>
      <c r="G26" s="38" t="e">
        <f t="shared" si="16"/>
        <v>#DIV/0!</v>
      </c>
      <c r="H26" s="38" t="e">
        <f t="shared" si="16"/>
        <v>#DIV/0!</v>
      </c>
      <c r="I26" s="38" t="e">
        <f t="shared" si="16"/>
        <v>#DIV/0!</v>
      </c>
      <c r="J26" s="38" t="e">
        <f t="shared" si="16"/>
        <v>#DIV/0!</v>
      </c>
      <c r="K26" s="38" t="e">
        <f t="shared" si="16"/>
        <v>#DIV/0!</v>
      </c>
      <c r="L26" s="26"/>
      <c r="M26" s="47" t="s">
        <v>19</v>
      </c>
    </row>
    <row r="27" spans="1:14" ht="105.75" thickBot="1" x14ac:dyDescent="0.3">
      <c r="A27" s="3"/>
      <c r="B27" s="26" t="s">
        <v>87</v>
      </c>
      <c r="C27" s="26" t="s">
        <v>35</v>
      </c>
      <c r="D27" s="39" t="s">
        <v>122</v>
      </c>
      <c r="E27" s="38" t="e">
        <f>E26-(E12-E20)</f>
        <v>#DIV/0!</v>
      </c>
      <c r="F27" s="38" t="e">
        <f t="shared" ref="F27:K27" si="17">F26-(F12-F20)</f>
        <v>#DIV/0!</v>
      </c>
      <c r="G27" s="38" t="e">
        <f t="shared" si="17"/>
        <v>#DIV/0!</v>
      </c>
      <c r="H27" s="38" t="e">
        <f t="shared" si="17"/>
        <v>#DIV/0!</v>
      </c>
      <c r="I27" s="38" t="e">
        <f t="shared" si="17"/>
        <v>#DIV/0!</v>
      </c>
      <c r="J27" s="38" t="e">
        <f t="shared" si="17"/>
        <v>#DIV/0!</v>
      </c>
      <c r="K27" s="38" t="e">
        <f t="shared" si="17"/>
        <v>#DIV/0!</v>
      </c>
      <c r="L27" s="26"/>
      <c r="M27" s="47" t="s">
        <v>86</v>
      </c>
    </row>
    <row r="28" spans="1:14" ht="15.75" thickBot="1" x14ac:dyDescent="0.3">
      <c r="A28" s="18"/>
    </row>
    <row r="29" spans="1:14" ht="15.75" thickBot="1" x14ac:dyDescent="0.3">
      <c r="A29" s="1"/>
      <c r="B29" s="94" t="s">
        <v>30</v>
      </c>
      <c r="C29" s="95"/>
      <c r="D29" s="95"/>
      <c r="E29" s="95"/>
      <c r="F29" s="95"/>
      <c r="G29" s="95"/>
      <c r="H29" s="95"/>
      <c r="I29" s="95"/>
      <c r="J29" s="95"/>
      <c r="K29" s="95"/>
      <c r="L29" s="95"/>
      <c r="M29" s="96"/>
    </row>
    <row r="30" spans="1:14" ht="60.75" thickBot="1" x14ac:dyDescent="0.3">
      <c r="A30" s="3"/>
      <c r="B30" s="26" t="s">
        <v>89</v>
      </c>
      <c r="C30" s="26" t="s">
        <v>22</v>
      </c>
      <c r="D30" s="39"/>
      <c r="E30" s="40"/>
      <c r="F30" s="40"/>
      <c r="G30" s="40"/>
      <c r="H30" s="40"/>
      <c r="I30" s="40"/>
      <c r="J30" s="40"/>
      <c r="K30" s="40"/>
      <c r="L30" s="26"/>
      <c r="M30" s="47" t="s">
        <v>31</v>
      </c>
    </row>
    <row r="31" spans="1:14" ht="15.75" thickBot="1" x14ac:dyDescent="0.3"/>
    <row r="32" spans="1:14" ht="15.75" thickBot="1" x14ac:dyDescent="0.3">
      <c r="A32" s="1"/>
      <c r="B32" s="94" t="s">
        <v>21</v>
      </c>
      <c r="C32" s="95"/>
      <c r="D32" s="95"/>
      <c r="E32" s="95"/>
      <c r="F32" s="95"/>
      <c r="G32" s="95"/>
      <c r="H32" s="95"/>
      <c r="I32" s="95"/>
      <c r="J32" s="95"/>
      <c r="K32" s="95"/>
      <c r="L32" s="95"/>
      <c r="M32" s="96"/>
    </row>
    <row r="33" spans="1:14" ht="75.75" thickBot="1" x14ac:dyDescent="0.3">
      <c r="A33" s="2"/>
      <c r="B33" s="23" t="s">
        <v>91</v>
      </c>
      <c r="C33" s="23" t="s">
        <v>23</v>
      </c>
      <c r="D33" s="34" t="s">
        <v>119</v>
      </c>
      <c r="E33" s="33" t="e">
        <f t="shared" ref="E33:L33" si="18">E20*E30</f>
        <v>#DIV/0!</v>
      </c>
      <c r="F33" s="33" t="e">
        <f t="shared" si="18"/>
        <v>#DIV/0!</v>
      </c>
      <c r="G33" s="33" t="e">
        <f t="shared" si="18"/>
        <v>#DIV/0!</v>
      </c>
      <c r="H33" s="33" t="e">
        <f t="shared" si="18"/>
        <v>#DIV/0!</v>
      </c>
      <c r="I33" s="33" t="e">
        <f t="shared" si="18"/>
        <v>#DIV/0!</v>
      </c>
      <c r="J33" s="33" t="e">
        <f t="shared" si="18"/>
        <v>#DIV/0!</v>
      </c>
      <c r="K33" s="33" t="e">
        <f t="shared" si="18"/>
        <v>#DIV/0!</v>
      </c>
      <c r="L33" s="33">
        <f t="shared" si="18"/>
        <v>0</v>
      </c>
      <c r="M33" s="45" t="s">
        <v>88</v>
      </c>
    </row>
    <row r="34" spans="1:14" ht="45" x14ac:dyDescent="0.25">
      <c r="A34" s="2"/>
      <c r="B34" s="10" t="s">
        <v>92</v>
      </c>
      <c r="C34" s="5" t="s">
        <v>107</v>
      </c>
      <c r="E34" s="31"/>
      <c r="F34" s="31"/>
      <c r="G34" s="31"/>
      <c r="H34" s="31"/>
      <c r="I34" s="31"/>
      <c r="J34" s="31"/>
      <c r="K34" s="31"/>
      <c r="L34" s="41"/>
      <c r="M34" s="97" t="s">
        <v>190</v>
      </c>
      <c r="N34" s="6"/>
    </row>
    <row r="35" spans="1:14" ht="60" x14ac:dyDescent="0.25">
      <c r="A35" s="2"/>
      <c r="B35" s="10" t="s">
        <v>93</v>
      </c>
      <c r="C35" s="5" t="s">
        <v>202</v>
      </c>
      <c r="D35" s="15"/>
      <c r="E35" s="32"/>
      <c r="F35" s="32"/>
      <c r="G35" s="32"/>
      <c r="H35" s="32"/>
      <c r="I35" s="32"/>
      <c r="J35" s="32"/>
      <c r="K35" s="32"/>
      <c r="L35" s="31">
        <f>SUM(E35:K35)</f>
        <v>0</v>
      </c>
      <c r="M35" s="97"/>
      <c r="N35" s="6"/>
    </row>
    <row r="36" spans="1:14" x14ac:dyDescent="0.25">
      <c r="A36" s="2"/>
      <c r="B36" s="10" t="s">
        <v>94</v>
      </c>
      <c r="C36" s="5" t="s">
        <v>137</v>
      </c>
      <c r="D36" s="15" t="s">
        <v>120</v>
      </c>
      <c r="E36" s="31"/>
      <c r="F36" s="31"/>
      <c r="G36" s="31"/>
      <c r="H36" s="31"/>
      <c r="I36" s="31"/>
      <c r="J36" s="31"/>
      <c r="K36" s="31"/>
      <c r="L36" s="31" t="e">
        <f>L35/L34</f>
        <v>#DIV/0!</v>
      </c>
      <c r="M36" s="97"/>
      <c r="N36" s="6"/>
    </row>
    <row r="37" spans="1:14" ht="45" x14ac:dyDescent="0.25">
      <c r="A37" s="2"/>
      <c r="B37" s="10" t="s">
        <v>96</v>
      </c>
      <c r="C37" s="5" t="s">
        <v>90</v>
      </c>
      <c r="D37" s="15" t="s">
        <v>121</v>
      </c>
      <c r="E37" s="31" t="e">
        <f>E35/$L$36</f>
        <v>#DIV/0!</v>
      </c>
      <c r="F37" s="31" t="e">
        <f t="shared" ref="F37:K37" si="19">F35/$L$36</f>
        <v>#DIV/0!</v>
      </c>
      <c r="G37" s="31" t="e">
        <f t="shared" si="19"/>
        <v>#DIV/0!</v>
      </c>
      <c r="H37" s="31" t="e">
        <f t="shared" si="19"/>
        <v>#DIV/0!</v>
      </c>
      <c r="I37" s="31" t="e">
        <f t="shared" si="19"/>
        <v>#DIV/0!</v>
      </c>
      <c r="J37" s="31" t="e">
        <f t="shared" si="19"/>
        <v>#DIV/0!</v>
      </c>
      <c r="K37" s="31" t="e">
        <f t="shared" si="19"/>
        <v>#DIV/0!</v>
      </c>
      <c r="L37" s="31"/>
      <c r="M37" s="97"/>
      <c r="N37" s="19"/>
    </row>
    <row r="38" spans="1:14" ht="90" x14ac:dyDescent="0.25">
      <c r="A38" s="2"/>
      <c r="B38" s="10" t="s">
        <v>97</v>
      </c>
      <c r="C38" s="5" t="s">
        <v>203</v>
      </c>
      <c r="D38" s="15" t="s">
        <v>129</v>
      </c>
      <c r="E38" s="31" t="e">
        <f t="shared" ref="E38:K38" si="20">E37 * $L$46 * (1+$L$47) * (1+$L$48) * (1+$L$49) *(1+$L$50) +E33</f>
        <v>#DIV/0!</v>
      </c>
      <c r="F38" s="31" t="e">
        <f t="shared" si="20"/>
        <v>#DIV/0!</v>
      </c>
      <c r="G38" s="31" t="e">
        <f t="shared" si="20"/>
        <v>#DIV/0!</v>
      </c>
      <c r="H38" s="31" t="e">
        <f t="shared" si="20"/>
        <v>#DIV/0!</v>
      </c>
      <c r="I38" s="31" t="e">
        <f t="shared" si="20"/>
        <v>#DIV/0!</v>
      </c>
      <c r="J38" s="31" t="e">
        <f t="shared" si="20"/>
        <v>#DIV/0!</v>
      </c>
      <c r="K38" s="31" t="e">
        <f t="shared" si="20"/>
        <v>#DIV/0!</v>
      </c>
      <c r="L38" s="31"/>
      <c r="M38" s="97"/>
      <c r="N38" s="6"/>
    </row>
    <row r="39" spans="1:14" ht="75" x14ac:dyDescent="0.25">
      <c r="A39" s="2"/>
      <c r="B39" s="10" t="s">
        <v>98</v>
      </c>
      <c r="C39" s="42" t="s">
        <v>138</v>
      </c>
      <c r="E39" s="32"/>
      <c r="F39" s="32"/>
      <c r="G39" s="32"/>
      <c r="H39" s="32"/>
      <c r="I39" s="32"/>
      <c r="J39" s="32"/>
      <c r="K39" s="32"/>
      <c r="M39" s="97"/>
      <c r="N39" s="6"/>
    </row>
    <row r="40" spans="1:14" x14ac:dyDescent="0.25">
      <c r="A40" s="2"/>
      <c r="B40" s="10" t="s">
        <v>95</v>
      </c>
      <c r="C40" s="21" t="s">
        <v>27</v>
      </c>
      <c r="D40" s="28" t="s">
        <v>130</v>
      </c>
      <c r="E40" s="21">
        <f t="shared" ref="E40:K40" si="21">E39*E30</f>
        <v>0</v>
      </c>
      <c r="F40" s="21">
        <f t="shared" si="21"/>
        <v>0</v>
      </c>
      <c r="G40" s="21">
        <f t="shared" si="21"/>
        <v>0</v>
      </c>
      <c r="H40" s="21">
        <f t="shared" si="21"/>
        <v>0</v>
      </c>
      <c r="I40" s="21">
        <f t="shared" si="21"/>
        <v>0</v>
      </c>
      <c r="J40" s="21">
        <f t="shared" si="21"/>
        <v>0</v>
      </c>
      <c r="K40" s="21">
        <f t="shared" si="21"/>
        <v>0</v>
      </c>
      <c r="M40" s="97"/>
    </row>
    <row r="41" spans="1:14" x14ac:dyDescent="0.25">
      <c r="A41" s="2"/>
      <c r="B41" s="10" t="s">
        <v>99</v>
      </c>
      <c r="C41" s="21" t="s">
        <v>25</v>
      </c>
      <c r="D41" s="28" t="s">
        <v>131</v>
      </c>
      <c r="E41" s="31">
        <f>E40*0.175</f>
        <v>0</v>
      </c>
      <c r="F41" s="31">
        <f t="shared" ref="F41:K41" si="22">F40*0.175</f>
        <v>0</v>
      </c>
      <c r="G41" s="31">
        <f t="shared" si="22"/>
        <v>0</v>
      </c>
      <c r="H41" s="31">
        <f t="shared" si="22"/>
        <v>0</v>
      </c>
      <c r="I41" s="31">
        <f t="shared" si="22"/>
        <v>0</v>
      </c>
      <c r="J41" s="31">
        <f t="shared" si="22"/>
        <v>0</v>
      </c>
      <c r="K41" s="31">
        <f t="shared" si="22"/>
        <v>0</v>
      </c>
      <c r="L41" s="31"/>
      <c r="M41" s="97"/>
    </row>
    <row r="42" spans="1:14" x14ac:dyDescent="0.25">
      <c r="A42" s="2"/>
      <c r="B42" s="10" t="s">
        <v>100</v>
      </c>
      <c r="C42" s="21" t="s">
        <v>197</v>
      </c>
      <c r="D42" s="28" t="s">
        <v>198</v>
      </c>
      <c r="E42" s="31" t="e">
        <f>E38/E40</f>
        <v>#DIV/0!</v>
      </c>
      <c r="F42" s="31" t="e">
        <f t="shared" ref="F42:K42" si="23">F38/F40</f>
        <v>#DIV/0!</v>
      </c>
      <c r="G42" s="31" t="e">
        <f t="shared" si="23"/>
        <v>#DIV/0!</v>
      </c>
      <c r="H42" s="31" t="e">
        <f t="shared" si="23"/>
        <v>#DIV/0!</v>
      </c>
      <c r="I42" s="31" t="e">
        <f t="shared" si="23"/>
        <v>#DIV/0!</v>
      </c>
      <c r="J42" s="31" t="e">
        <f t="shared" si="23"/>
        <v>#DIV/0!</v>
      </c>
      <c r="K42" s="31" t="e">
        <f t="shared" si="23"/>
        <v>#DIV/0!</v>
      </c>
      <c r="L42" s="43"/>
      <c r="M42" s="97"/>
      <c r="N42" s="6"/>
    </row>
    <row r="43" spans="1:14" x14ac:dyDescent="0.25">
      <c r="A43" s="2"/>
      <c r="B43" s="10" t="s">
        <v>101</v>
      </c>
      <c r="C43" s="21" t="s">
        <v>26</v>
      </c>
      <c r="D43" s="28" t="s">
        <v>132</v>
      </c>
      <c r="E43" s="31" t="e">
        <f>MAX(0,E38-E41)</f>
        <v>#DIV/0!</v>
      </c>
      <c r="F43" s="31" t="e">
        <f t="shared" ref="F43:K43" si="24">MAX(0,F38-F41)</f>
        <v>#DIV/0!</v>
      </c>
      <c r="G43" s="31" t="e">
        <f t="shared" si="24"/>
        <v>#DIV/0!</v>
      </c>
      <c r="H43" s="31" t="e">
        <f t="shared" si="24"/>
        <v>#DIV/0!</v>
      </c>
      <c r="I43" s="31" t="e">
        <f>MAX(0,I38-I41)</f>
        <v>#DIV/0!</v>
      </c>
      <c r="J43" s="31" t="e">
        <f t="shared" si="24"/>
        <v>#DIV/0!</v>
      </c>
      <c r="K43" s="31" t="e">
        <f t="shared" si="24"/>
        <v>#DIV/0!</v>
      </c>
      <c r="L43" s="31"/>
      <c r="M43" s="97"/>
    </row>
    <row r="44" spans="1:14" ht="15.75" thickBot="1" x14ac:dyDescent="0.3">
      <c r="A44" s="2"/>
      <c r="B44" s="11" t="s">
        <v>102</v>
      </c>
      <c r="C44" s="23" t="s">
        <v>32</v>
      </c>
      <c r="D44" s="34" t="s">
        <v>133</v>
      </c>
      <c r="E44" s="33" t="e">
        <f>MAX(0,E33-E43)</f>
        <v>#DIV/0!</v>
      </c>
      <c r="F44" s="33" t="e">
        <f t="shared" ref="F44:K44" si="25">MAX(0,F33-F43)</f>
        <v>#DIV/0!</v>
      </c>
      <c r="G44" s="33" t="e">
        <f t="shared" si="25"/>
        <v>#DIV/0!</v>
      </c>
      <c r="H44" s="33" t="e">
        <f t="shared" si="25"/>
        <v>#DIV/0!</v>
      </c>
      <c r="I44" s="33" t="e">
        <f t="shared" si="25"/>
        <v>#DIV/0!</v>
      </c>
      <c r="J44" s="33" t="e">
        <f t="shared" si="25"/>
        <v>#DIV/0!</v>
      </c>
      <c r="K44" s="33" t="e">
        <f t="shared" si="25"/>
        <v>#DIV/0!</v>
      </c>
      <c r="L44" s="33"/>
      <c r="M44" s="100"/>
    </row>
    <row r="45" spans="1:14" ht="30" x14ac:dyDescent="0.25">
      <c r="A45" s="8"/>
      <c r="B45" s="9" t="s">
        <v>103</v>
      </c>
      <c r="C45" s="13" t="s">
        <v>43</v>
      </c>
      <c r="D45" s="16"/>
      <c r="E45" s="37"/>
      <c r="F45" s="37"/>
      <c r="G45" s="37"/>
      <c r="H45" s="37"/>
      <c r="I45" s="37"/>
      <c r="J45" s="37"/>
      <c r="K45" s="37"/>
      <c r="L45" s="37" t="e">
        <f>E44+F44+G44+H44+I44+J44+K44</f>
        <v>#DIV/0!</v>
      </c>
      <c r="M45" s="4" t="s">
        <v>44</v>
      </c>
    </row>
    <row r="46" spans="1:14" x14ac:dyDescent="0.25">
      <c r="A46" s="8"/>
      <c r="B46" s="10" t="s">
        <v>104</v>
      </c>
      <c r="C46" s="5" t="s">
        <v>40</v>
      </c>
      <c r="D46" s="15" t="s">
        <v>126</v>
      </c>
      <c r="E46" s="31"/>
      <c r="F46" s="31"/>
      <c r="G46" s="31"/>
      <c r="H46" s="31"/>
      <c r="I46" s="31"/>
      <c r="J46" s="31"/>
      <c r="K46" s="31"/>
      <c r="L46" s="31" t="e">
        <f xml:space="preserve"> E15</f>
        <v>#DIV/0!</v>
      </c>
      <c r="M46" s="97" t="s">
        <v>108</v>
      </c>
    </row>
    <row r="47" spans="1:14" ht="32.25" customHeight="1" x14ac:dyDescent="0.25">
      <c r="A47" s="8"/>
      <c r="B47" s="10" t="s">
        <v>105</v>
      </c>
      <c r="C47" s="5" t="s">
        <v>124</v>
      </c>
      <c r="E47" s="31"/>
      <c r="F47" s="31"/>
      <c r="G47" s="31"/>
      <c r="H47" s="31"/>
      <c r="I47" s="31"/>
      <c r="J47" s="31"/>
      <c r="K47" s="31"/>
      <c r="L47" s="36"/>
      <c r="M47" s="97"/>
    </row>
    <row r="48" spans="1:14" x14ac:dyDescent="0.25">
      <c r="A48" s="8"/>
      <c r="B48" s="10" t="s">
        <v>106</v>
      </c>
      <c r="C48" s="5" t="s">
        <v>109</v>
      </c>
      <c r="D48" s="15"/>
      <c r="E48" s="31"/>
      <c r="F48" s="31"/>
      <c r="G48" s="31"/>
      <c r="H48" s="31"/>
      <c r="I48" s="31"/>
      <c r="J48" s="31"/>
      <c r="K48" s="31"/>
      <c r="L48" s="36"/>
      <c r="M48" s="46" t="s">
        <v>45</v>
      </c>
    </row>
    <row r="49" spans="1:13" x14ac:dyDescent="0.25">
      <c r="A49" s="8"/>
      <c r="B49" s="10" t="s">
        <v>117</v>
      </c>
      <c r="C49" s="5" t="s">
        <v>125</v>
      </c>
      <c r="D49" s="15" t="s">
        <v>127</v>
      </c>
      <c r="E49" s="31"/>
      <c r="F49" s="31"/>
      <c r="G49" s="31"/>
      <c r="H49" s="31"/>
      <c r="I49" s="31"/>
      <c r="J49" s="31"/>
      <c r="K49" s="31"/>
      <c r="L49" s="43">
        <f xml:space="preserve"> E14</f>
        <v>0</v>
      </c>
      <c r="M49" s="98" t="s">
        <v>46</v>
      </c>
    </row>
    <row r="50" spans="1:13" ht="31.5" customHeight="1" x14ac:dyDescent="0.25">
      <c r="A50" s="8"/>
      <c r="B50" s="10" t="s">
        <v>118</v>
      </c>
      <c r="C50" s="5" t="s">
        <v>194</v>
      </c>
      <c r="D50" s="15" t="s">
        <v>128</v>
      </c>
      <c r="E50" s="31"/>
      <c r="F50" s="31"/>
      <c r="G50" s="31"/>
      <c r="H50" s="31"/>
      <c r="I50" s="31"/>
      <c r="J50" s="31"/>
      <c r="K50" s="31"/>
      <c r="L50" s="36"/>
      <c r="M50" s="98"/>
    </row>
    <row r="51" spans="1:13" ht="30.75" thickBot="1" x14ac:dyDescent="0.3">
      <c r="A51" s="8"/>
      <c r="B51" s="11" t="s">
        <v>199</v>
      </c>
      <c r="C51" s="14" t="s">
        <v>47</v>
      </c>
      <c r="D51" s="17" t="s">
        <v>200</v>
      </c>
      <c r="E51" s="33"/>
      <c r="F51" s="33"/>
      <c r="G51" s="33"/>
      <c r="H51" s="33"/>
      <c r="I51" s="33"/>
      <c r="J51" s="33"/>
      <c r="K51" s="33"/>
      <c r="L51" s="33" t="e">
        <f>L45/L46/(1+L47)/(1+L48)/(1+L49)/(1+L50)</f>
        <v>#DIV/0!</v>
      </c>
      <c r="M51" s="45" t="s">
        <v>192</v>
      </c>
    </row>
  </sheetData>
  <mergeCells count="8">
    <mergeCell ref="B32:M32"/>
    <mergeCell ref="M46:M47"/>
    <mergeCell ref="M49:M50"/>
    <mergeCell ref="E1:K1"/>
    <mergeCell ref="B22:M22"/>
    <mergeCell ref="B3:M3"/>
    <mergeCell ref="B29:M29"/>
    <mergeCell ref="M34:M44"/>
  </mergeCells>
  <pageMargins left="0.7" right="0.7" top="0.78740157499999996" bottom="0.78740157499999996"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8"/>
  <sheetViews>
    <sheetView tabSelected="1" workbookViewId="0">
      <selection activeCell="C4" sqref="C4"/>
    </sheetView>
  </sheetViews>
  <sheetFormatPr baseColWidth="10" defaultRowHeight="15" x14ac:dyDescent="0.25"/>
  <cols>
    <col min="1" max="1" width="14.28515625" customWidth="1"/>
    <col min="2" max="2" width="5.28515625" style="21" customWidth="1"/>
    <col min="3" max="3" width="60.140625" style="21" bestFit="1" customWidth="1"/>
    <col min="4" max="4" width="29.5703125" style="28" customWidth="1"/>
    <col min="5" max="12" width="12" style="21" customWidth="1"/>
    <col min="13" max="13" width="105.5703125" style="64" customWidth="1"/>
  </cols>
  <sheetData>
    <row r="1" spans="1:13" x14ac:dyDescent="0.25">
      <c r="A1" s="63"/>
      <c r="B1" s="64"/>
      <c r="C1" s="65"/>
      <c r="D1" s="66"/>
      <c r="E1" s="99" t="s">
        <v>37</v>
      </c>
      <c r="F1" s="99"/>
      <c r="G1" s="99"/>
      <c r="H1" s="99"/>
      <c r="I1" s="99"/>
      <c r="J1" s="99"/>
      <c r="K1" s="99"/>
    </row>
    <row r="2" spans="1:13" ht="15.75" thickBot="1" x14ac:dyDescent="0.3">
      <c r="A2" s="64"/>
      <c r="B2" s="64"/>
      <c r="C2" s="65"/>
      <c r="D2" s="66"/>
      <c r="E2" s="12" t="s">
        <v>48</v>
      </c>
      <c r="F2" s="12" t="s">
        <v>49</v>
      </c>
      <c r="G2" s="12" t="s">
        <v>50</v>
      </c>
      <c r="H2" s="12" t="s">
        <v>51</v>
      </c>
      <c r="I2" s="12" t="s">
        <v>52</v>
      </c>
      <c r="J2" s="12" t="s">
        <v>53</v>
      </c>
      <c r="K2" s="12" t="s">
        <v>54</v>
      </c>
      <c r="L2" s="21" t="s">
        <v>38</v>
      </c>
      <c r="M2" s="64" t="s">
        <v>36</v>
      </c>
    </row>
    <row r="3" spans="1:13" ht="15.75" thickBot="1" x14ac:dyDescent="0.3">
      <c r="A3" s="1"/>
      <c r="B3" s="105" t="s">
        <v>28</v>
      </c>
      <c r="C3" s="106"/>
      <c r="D3" s="106"/>
      <c r="E3" s="106"/>
      <c r="F3" s="106"/>
      <c r="G3" s="106"/>
      <c r="H3" s="106"/>
      <c r="I3" s="106"/>
      <c r="J3" s="106"/>
      <c r="K3" s="106"/>
      <c r="L3" s="107"/>
      <c r="M3" s="7"/>
    </row>
    <row r="4" spans="1:13" ht="370.5" customHeight="1" thickBot="1" x14ac:dyDescent="0.3">
      <c r="A4" s="2"/>
      <c r="B4" s="27"/>
      <c r="C4" s="26"/>
      <c r="D4" s="39"/>
      <c r="E4" s="26"/>
      <c r="F4" s="26"/>
      <c r="G4" s="26"/>
      <c r="H4" s="26"/>
      <c r="I4" s="26"/>
      <c r="J4" s="26"/>
      <c r="K4" s="26"/>
      <c r="L4" s="49"/>
      <c r="M4" s="67" t="s">
        <v>210</v>
      </c>
    </row>
    <row r="5" spans="1:13" ht="30" x14ac:dyDescent="0.25">
      <c r="A5" s="2"/>
      <c r="B5" s="25" t="s">
        <v>55</v>
      </c>
      <c r="C5" s="22" t="s">
        <v>0</v>
      </c>
      <c r="D5" s="29"/>
      <c r="E5" s="86"/>
      <c r="F5" s="86"/>
      <c r="G5" s="86"/>
      <c r="H5" s="86"/>
      <c r="I5" s="86"/>
      <c r="J5" s="86"/>
      <c r="K5" s="86"/>
      <c r="L5" s="50"/>
      <c r="M5" s="67" t="s">
        <v>12</v>
      </c>
    </row>
    <row r="6" spans="1:13" x14ac:dyDescent="0.25">
      <c r="A6" s="2"/>
      <c r="B6" s="51" t="s">
        <v>56</v>
      </c>
      <c r="C6" s="21" t="s">
        <v>1</v>
      </c>
      <c r="D6" s="28" t="s">
        <v>60</v>
      </c>
      <c r="E6" s="74">
        <f>E5*1.03</f>
        <v>0</v>
      </c>
      <c r="F6" s="74">
        <f t="shared" ref="F6:K6" si="0">F5*1.03</f>
        <v>0</v>
      </c>
      <c r="G6" s="74">
        <f t="shared" si="0"/>
        <v>0</v>
      </c>
      <c r="H6" s="74">
        <f t="shared" si="0"/>
        <v>0</v>
      </c>
      <c r="I6" s="74">
        <f t="shared" si="0"/>
        <v>0</v>
      </c>
      <c r="J6" s="74">
        <f t="shared" si="0"/>
        <v>0</v>
      </c>
      <c r="K6" s="74">
        <f t="shared" si="0"/>
        <v>0</v>
      </c>
      <c r="L6" s="52"/>
      <c r="M6" s="68" t="s">
        <v>6</v>
      </c>
    </row>
    <row r="7" spans="1:13" x14ac:dyDescent="0.25">
      <c r="A7" s="2"/>
      <c r="B7" s="51" t="s">
        <v>57</v>
      </c>
      <c r="C7" s="21" t="s">
        <v>2</v>
      </c>
      <c r="E7" s="88">
        <f t="shared" ref="E7:K7" si="1">$L$7</f>
        <v>0</v>
      </c>
      <c r="F7" s="88">
        <f t="shared" si="1"/>
        <v>0</v>
      </c>
      <c r="G7" s="88">
        <f t="shared" si="1"/>
        <v>0</v>
      </c>
      <c r="H7" s="88">
        <f t="shared" si="1"/>
        <v>0</v>
      </c>
      <c r="I7" s="88">
        <f t="shared" si="1"/>
        <v>0</v>
      </c>
      <c r="J7" s="88">
        <f t="shared" si="1"/>
        <v>0</v>
      </c>
      <c r="K7" s="88">
        <f t="shared" si="1"/>
        <v>0</v>
      </c>
      <c r="L7" s="92"/>
      <c r="M7" s="68" t="s">
        <v>14</v>
      </c>
    </row>
    <row r="8" spans="1:13" x14ac:dyDescent="0.25">
      <c r="A8" s="2"/>
      <c r="B8" s="51" t="s">
        <v>58</v>
      </c>
      <c r="C8" s="21" t="s">
        <v>3</v>
      </c>
      <c r="E8" s="88">
        <f t="shared" ref="E8:K8" si="2">$L$8</f>
        <v>0</v>
      </c>
      <c r="F8" s="88">
        <f t="shared" si="2"/>
        <v>0</v>
      </c>
      <c r="G8" s="88">
        <f t="shared" si="2"/>
        <v>0</v>
      </c>
      <c r="H8" s="88">
        <f t="shared" si="2"/>
        <v>0</v>
      </c>
      <c r="I8" s="88">
        <f t="shared" si="2"/>
        <v>0</v>
      </c>
      <c r="J8" s="88">
        <f t="shared" si="2"/>
        <v>0</v>
      </c>
      <c r="K8" s="88">
        <f t="shared" si="2"/>
        <v>0</v>
      </c>
      <c r="L8" s="89"/>
      <c r="M8" s="108" t="s">
        <v>16</v>
      </c>
    </row>
    <row r="9" spans="1:13" ht="30.75" thickBot="1" x14ac:dyDescent="0.3">
      <c r="A9" s="2"/>
      <c r="B9" s="11" t="s">
        <v>59</v>
      </c>
      <c r="C9" s="14" t="s">
        <v>5</v>
      </c>
      <c r="D9" s="17" t="s">
        <v>61</v>
      </c>
      <c r="E9" s="75" t="e">
        <f>E6/E7*E8</f>
        <v>#DIV/0!</v>
      </c>
      <c r="F9" s="75" t="e">
        <f t="shared" ref="F9:K9" si="3">F6/F7*F8</f>
        <v>#DIV/0!</v>
      </c>
      <c r="G9" s="75" t="e">
        <f t="shared" si="3"/>
        <v>#DIV/0!</v>
      </c>
      <c r="H9" s="75" t="e">
        <f t="shared" si="3"/>
        <v>#DIV/0!</v>
      </c>
      <c r="I9" s="75" t="e">
        <f t="shared" si="3"/>
        <v>#DIV/0!</v>
      </c>
      <c r="J9" s="75" t="e">
        <f t="shared" si="3"/>
        <v>#DIV/0!</v>
      </c>
      <c r="K9" s="75" t="e">
        <f t="shared" si="3"/>
        <v>#DIV/0!</v>
      </c>
      <c r="L9" s="53"/>
      <c r="M9" s="109"/>
    </row>
    <row r="10" spans="1:13" ht="30" x14ac:dyDescent="0.25">
      <c r="A10" s="2"/>
      <c r="B10" s="25" t="s">
        <v>62</v>
      </c>
      <c r="C10" s="21" t="s">
        <v>4</v>
      </c>
      <c r="D10" s="29"/>
      <c r="E10" s="87"/>
      <c r="F10" s="87"/>
      <c r="G10" s="87"/>
      <c r="H10" s="87"/>
      <c r="I10" s="87"/>
      <c r="J10" s="87"/>
      <c r="K10" s="87"/>
      <c r="L10" s="50"/>
      <c r="M10" s="69" t="s">
        <v>83</v>
      </c>
    </row>
    <row r="11" spans="1:13" ht="15.75" thickBot="1" x14ac:dyDescent="0.3">
      <c r="A11" s="2"/>
      <c r="B11" s="54" t="s">
        <v>63</v>
      </c>
      <c r="C11" s="23" t="s">
        <v>7</v>
      </c>
      <c r="D11" s="34" t="s">
        <v>65</v>
      </c>
      <c r="E11" s="77" t="e">
        <f>E10-E9</f>
        <v>#DIV/0!</v>
      </c>
      <c r="F11" s="77" t="e">
        <f t="shared" ref="F11:K11" si="4">F10-F9</f>
        <v>#DIV/0!</v>
      </c>
      <c r="G11" s="77" t="e">
        <f t="shared" si="4"/>
        <v>#DIV/0!</v>
      </c>
      <c r="H11" s="77" t="e">
        <f t="shared" si="4"/>
        <v>#DIV/0!</v>
      </c>
      <c r="I11" s="77" t="e">
        <f t="shared" si="4"/>
        <v>#DIV/0!</v>
      </c>
      <c r="J11" s="77" t="e">
        <f t="shared" si="4"/>
        <v>#DIV/0!</v>
      </c>
      <c r="K11" s="77" t="e">
        <f t="shared" si="4"/>
        <v>#DIV/0!</v>
      </c>
      <c r="L11" s="53"/>
      <c r="M11" s="68" t="s">
        <v>8</v>
      </c>
    </row>
    <row r="12" spans="1:13" ht="30.75" thickBot="1" x14ac:dyDescent="0.3">
      <c r="A12" s="2"/>
      <c r="B12" s="55" t="s">
        <v>64</v>
      </c>
      <c r="C12" s="24" t="s">
        <v>11</v>
      </c>
      <c r="D12" s="35" t="s">
        <v>66</v>
      </c>
      <c r="E12" s="78" t="e">
        <f>MAX(0, E11)</f>
        <v>#DIV/0!</v>
      </c>
      <c r="F12" s="78" t="e">
        <f t="shared" ref="F12:K12" si="5">MAX(0, F11)</f>
        <v>#DIV/0!</v>
      </c>
      <c r="G12" s="78" t="e">
        <f t="shared" si="5"/>
        <v>#DIV/0!</v>
      </c>
      <c r="H12" s="78" t="e">
        <f t="shared" si="5"/>
        <v>#DIV/0!</v>
      </c>
      <c r="I12" s="78" t="e">
        <f t="shared" si="5"/>
        <v>#DIV/0!</v>
      </c>
      <c r="J12" s="78" t="e">
        <f t="shared" si="5"/>
        <v>#DIV/0!</v>
      </c>
      <c r="K12" s="78" t="e">
        <f t="shared" si="5"/>
        <v>#DIV/0!</v>
      </c>
      <c r="L12" s="49"/>
      <c r="M12" s="70" t="s">
        <v>13</v>
      </c>
    </row>
    <row r="13" spans="1:13" ht="60" x14ac:dyDescent="0.25">
      <c r="A13" s="2"/>
      <c r="B13" s="9" t="s">
        <v>68</v>
      </c>
      <c r="C13" s="13" t="s">
        <v>42</v>
      </c>
      <c r="D13" s="16"/>
      <c r="E13" s="76"/>
      <c r="F13" s="76"/>
      <c r="G13" s="76"/>
      <c r="H13" s="76"/>
      <c r="I13" s="76"/>
      <c r="J13" s="76"/>
      <c r="K13" s="76"/>
      <c r="L13" s="50"/>
      <c r="M13" s="69" t="s">
        <v>67</v>
      </c>
    </row>
    <row r="14" spans="1:13" x14ac:dyDescent="0.25">
      <c r="A14" s="2"/>
      <c r="B14" s="10" t="s">
        <v>69</v>
      </c>
      <c r="C14" s="5" t="s">
        <v>110</v>
      </c>
      <c r="D14" s="15"/>
      <c r="E14" s="79">
        <f>$L$14</f>
        <v>0</v>
      </c>
      <c r="F14" s="79">
        <f t="shared" ref="F14:K14" si="6">$L$14</f>
        <v>0</v>
      </c>
      <c r="G14" s="79">
        <f t="shared" si="6"/>
        <v>0</v>
      </c>
      <c r="H14" s="79">
        <f t="shared" si="6"/>
        <v>0</v>
      </c>
      <c r="I14" s="79">
        <f t="shared" si="6"/>
        <v>0</v>
      </c>
      <c r="J14" s="79">
        <f t="shared" si="6"/>
        <v>0</v>
      </c>
      <c r="K14" s="79">
        <f t="shared" si="6"/>
        <v>0</v>
      </c>
      <c r="L14" s="85"/>
      <c r="M14" s="68" t="s">
        <v>187</v>
      </c>
    </row>
    <row r="15" spans="1:13" x14ac:dyDescent="0.25">
      <c r="A15" s="2"/>
      <c r="B15" s="10" t="s">
        <v>70</v>
      </c>
      <c r="C15" s="5" t="s">
        <v>40</v>
      </c>
      <c r="D15" s="15" t="s">
        <v>75</v>
      </c>
      <c r="E15" s="90" t="e">
        <f>E8/E7</f>
        <v>#DIV/0!</v>
      </c>
      <c r="F15" s="90" t="e">
        <f t="shared" ref="F15:K15" si="7">F8/F7</f>
        <v>#DIV/0!</v>
      </c>
      <c r="G15" s="90" t="e">
        <f t="shared" si="7"/>
        <v>#DIV/0!</v>
      </c>
      <c r="H15" s="90" t="e">
        <f t="shared" si="7"/>
        <v>#DIV/0!</v>
      </c>
      <c r="I15" s="90" t="e">
        <f t="shared" si="7"/>
        <v>#DIV/0!</v>
      </c>
      <c r="J15" s="90" t="e">
        <f t="shared" si="7"/>
        <v>#DIV/0!</v>
      </c>
      <c r="K15" s="90" t="e">
        <f t="shared" si="7"/>
        <v>#DIV/0!</v>
      </c>
      <c r="L15" s="44"/>
      <c r="M15" s="68" t="s">
        <v>39</v>
      </c>
    </row>
    <row r="16" spans="1:13" ht="30" x14ac:dyDescent="0.25">
      <c r="A16" s="2"/>
      <c r="B16" s="10" t="s">
        <v>71</v>
      </c>
      <c r="C16" s="5" t="s">
        <v>123</v>
      </c>
      <c r="D16" s="15"/>
      <c r="E16" s="79">
        <f>$L$16</f>
        <v>0</v>
      </c>
      <c r="F16" s="79">
        <f t="shared" ref="F16:K16" si="8">$L$16</f>
        <v>0</v>
      </c>
      <c r="G16" s="79">
        <f t="shared" si="8"/>
        <v>0</v>
      </c>
      <c r="H16" s="79">
        <f t="shared" si="8"/>
        <v>0</v>
      </c>
      <c r="I16" s="79">
        <f t="shared" si="8"/>
        <v>0</v>
      </c>
      <c r="J16" s="79">
        <f t="shared" si="8"/>
        <v>0</v>
      </c>
      <c r="K16" s="79">
        <f t="shared" si="8"/>
        <v>0</v>
      </c>
      <c r="L16" s="85"/>
      <c r="M16" s="69" t="s">
        <v>188</v>
      </c>
    </row>
    <row r="17" spans="1:13" ht="30" x14ac:dyDescent="0.25">
      <c r="A17" s="2"/>
      <c r="B17" s="10" t="s">
        <v>72</v>
      </c>
      <c r="C17" s="5" t="s">
        <v>135</v>
      </c>
      <c r="D17" s="15"/>
      <c r="E17" s="79">
        <f>$L$17</f>
        <v>0</v>
      </c>
      <c r="F17" s="79">
        <f t="shared" ref="F17:K17" si="9">$L$17</f>
        <v>0</v>
      </c>
      <c r="G17" s="79">
        <f t="shared" si="9"/>
        <v>0</v>
      </c>
      <c r="H17" s="79">
        <f t="shared" si="9"/>
        <v>0</v>
      </c>
      <c r="I17" s="79">
        <f t="shared" si="9"/>
        <v>0</v>
      </c>
      <c r="J17" s="79">
        <f t="shared" si="9"/>
        <v>0</v>
      </c>
      <c r="K17" s="79">
        <f t="shared" si="9"/>
        <v>0</v>
      </c>
      <c r="L17" s="85"/>
      <c r="M17" s="69" t="s">
        <v>189</v>
      </c>
    </row>
    <row r="18" spans="1:13" ht="30" x14ac:dyDescent="0.25">
      <c r="A18" s="2"/>
      <c r="B18" s="10" t="s">
        <v>73</v>
      </c>
      <c r="C18" s="5" t="s">
        <v>41</v>
      </c>
      <c r="D18" s="15" t="s">
        <v>111</v>
      </c>
      <c r="E18" s="80" t="e">
        <f>E13*(1+E14)*E15*(1+E16) *(1+E17)</f>
        <v>#DIV/0!</v>
      </c>
      <c r="F18" s="80" t="e">
        <f t="shared" ref="F18:K18" si="10">F13*(1+F14)*F15*(1+F16) *(1+F17)</f>
        <v>#DIV/0!</v>
      </c>
      <c r="G18" s="80" t="e">
        <f t="shared" si="10"/>
        <v>#DIV/0!</v>
      </c>
      <c r="H18" s="80" t="e">
        <f t="shared" si="10"/>
        <v>#DIV/0!</v>
      </c>
      <c r="I18" s="80" t="e">
        <f t="shared" si="10"/>
        <v>#DIV/0!</v>
      </c>
      <c r="J18" s="80" t="e">
        <f t="shared" si="10"/>
        <v>#DIV/0!</v>
      </c>
      <c r="K18" s="80" t="e">
        <f t="shared" si="10"/>
        <v>#DIV/0!</v>
      </c>
      <c r="L18" s="44"/>
      <c r="M18" s="69" t="s">
        <v>191</v>
      </c>
    </row>
    <row r="19" spans="1:13" x14ac:dyDescent="0.25">
      <c r="A19" s="2"/>
      <c r="B19" s="10" t="s">
        <v>74</v>
      </c>
      <c r="C19" s="5" t="s">
        <v>33</v>
      </c>
      <c r="D19" s="15" t="s">
        <v>113</v>
      </c>
      <c r="E19" s="80" t="e">
        <f>E12-E18</f>
        <v>#DIV/0!</v>
      </c>
      <c r="F19" s="80" t="e">
        <f t="shared" ref="F19:K19" si="11">F12-F18</f>
        <v>#DIV/0!</v>
      </c>
      <c r="G19" s="80" t="e">
        <f t="shared" si="11"/>
        <v>#DIV/0!</v>
      </c>
      <c r="H19" s="80" t="e">
        <f t="shared" si="11"/>
        <v>#DIV/0!</v>
      </c>
      <c r="I19" s="80" t="e">
        <f t="shared" si="11"/>
        <v>#DIV/0!</v>
      </c>
      <c r="J19" s="80" t="e">
        <f t="shared" si="11"/>
        <v>#DIV/0!</v>
      </c>
      <c r="K19" s="80" t="e">
        <f t="shared" si="11"/>
        <v>#DIV/0!</v>
      </c>
      <c r="L19" s="44"/>
      <c r="M19" s="68" t="s">
        <v>10</v>
      </c>
    </row>
    <row r="20" spans="1:13" ht="15.75" thickBot="1" x14ac:dyDescent="0.3">
      <c r="A20" s="3"/>
      <c r="B20" s="11" t="s">
        <v>77</v>
      </c>
      <c r="C20" s="14" t="s">
        <v>34</v>
      </c>
      <c r="D20" s="17" t="s">
        <v>112</v>
      </c>
      <c r="E20" s="77" t="e">
        <f>MAX(0,E19)</f>
        <v>#DIV/0!</v>
      </c>
      <c r="F20" s="77" t="e">
        <f t="shared" ref="F20:K20" si="12">MAX(0,F19)</f>
        <v>#DIV/0!</v>
      </c>
      <c r="G20" s="77" t="e">
        <f t="shared" si="12"/>
        <v>#DIV/0!</v>
      </c>
      <c r="H20" s="77" t="e">
        <f t="shared" si="12"/>
        <v>#DIV/0!</v>
      </c>
      <c r="I20" s="77" t="e">
        <f t="shared" si="12"/>
        <v>#DIV/0!</v>
      </c>
      <c r="J20" s="77" t="e">
        <f t="shared" si="12"/>
        <v>#DIV/0!</v>
      </c>
      <c r="K20" s="77" t="e">
        <f t="shared" si="12"/>
        <v>#DIV/0!</v>
      </c>
      <c r="L20" s="48"/>
      <c r="M20" s="71" t="s">
        <v>9</v>
      </c>
    </row>
    <row r="21" spans="1:13" ht="15.75" thickBot="1" x14ac:dyDescent="0.3">
      <c r="B21" s="5"/>
      <c r="C21" s="5"/>
      <c r="D21" s="15"/>
    </row>
    <row r="22" spans="1:13" ht="15.75" thickBot="1" x14ac:dyDescent="0.3">
      <c r="A22" s="1"/>
      <c r="B22" s="105" t="s">
        <v>17</v>
      </c>
      <c r="C22" s="106"/>
      <c r="D22" s="106"/>
      <c r="E22" s="106"/>
      <c r="F22" s="106"/>
      <c r="G22" s="106"/>
      <c r="H22" s="106"/>
      <c r="I22" s="106"/>
      <c r="J22" s="106"/>
      <c r="K22" s="106"/>
      <c r="L22" s="107"/>
      <c r="M22" s="7"/>
    </row>
    <row r="23" spans="1:13" ht="45" x14ac:dyDescent="0.25">
      <c r="A23" s="2"/>
      <c r="B23" s="25" t="s">
        <v>80</v>
      </c>
      <c r="C23" s="22" t="s">
        <v>24</v>
      </c>
      <c r="D23" s="29" t="s">
        <v>78</v>
      </c>
      <c r="E23" s="76">
        <f>E5*0.97</f>
        <v>0</v>
      </c>
      <c r="F23" s="76">
        <f t="shared" ref="F23:K23" si="13">F5*0.97</f>
        <v>0</v>
      </c>
      <c r="G23" s="76">
        <f t="shared" si="13"/>
        <v>0</v>
      </c>
      <c r="H23" s="76">
        <f t="shared" si="13"/>
        <v>0</v>
      </c>
      <c r="I23" s="76">
        <f t="shared" si="13"/>
        <v>0</v>
      </c>
      <c r="J23" s="76">
        <f t="shared" si="13"/>
        <v>0</v>
      </c>
      <c r="K23" s="76">
        <f t="shared" si="13"/>
        <v>0</v>
      </c>
      <c r="L23" s="50"/>
      <c r="M23" s="67" t="s">
        <v>76</v>
      </c>
    </row>
    <row r="24" spans="1:13" ht="30.75" thickBot="1" x14ac:dyDescent="0.3">
      <c r="A24" s="2"/>
      <c r="B24" s="11" t="s">
        <v>82</v>
      </c>
      <c r="C24" s="14" t="s">
        <v>18</v>
      </c>
      <c r="D24" s="17" t="s">
        <v>114</v>
      </c>
      <c r="E24" s="77" t="e">
        <f>E23/E7*E8</f>
        <v>#DIV/0!</v>
      </c>
      <c r="F24" s="77" t="e">
        <f t="shared" ref="F24:K24" si="14">F23/F7*F8</f>
        <v>#DIV/0!</v>
      </c>
      <c r="G24" s="77" t="e">
        <f t="shared" si="14"/>
        <v>#DIV/0!</v>
      </c>
      <c r="H24" s="77" t="e">
        <f t="shared" si="14"/>
        <v>#DIV/0!</v>
      </c>
      <c r="I24" s="77" t="e">
        <f t="shared" si="14"/>
        <v>#DIV/0!</v>
      </c>
      <c r="J24" s="77" t="e">
        <f t="shared" si="14"/>
        <v>#DIV/0!</v>
      </c>
      <c r="K24" s="77" t="e">
        <f t="shared" si="14"/>
        <v>#DIV/0!</v>
      </c>
      <c r="L24" s="48"/>
      <c r="M24" s="72" t="s">
        <v>79</v>
      </c>
    </row>
    <row r="25" spans="1:13" ht="45.75" thickBot="1" x14ac:dyDescent="0.3">
      <c r="A25" s="2"/>
      <c r="B25" s="14" t="s">
        <v>84</v>
      </c>
      <c r="C25" s="14" t="s">
        <v>136</v>
      </c>
      <c r="D25" s="17" t="s">
        <v>115</v>
      </c>
      <c r="E25" s="77" t="e">
        <f>E24-E10</f>
        <v>#DIV/0!</v>
      </c>
      <c r="F25" s="77" t="e">
        <f t="shared" ref="F25:K25" si="15">F24-F10</f>
        <v>#DIV/0!</v>
      </c>
      <c r="G25" s="77" t="e">
        <f t="shared" si="15"/>
        <v>#DIV/0!</v>
      </c>
      <c r="H25" s="77" t="e">
        <f t="shared" si="15"/>
        <v>#DIV/0!</v>
      </c>
      <c r="I25" s="77" t="e">
        <f t="shared" si="15"/>
        <v>#DIV/0!</v>
      </c>
      <c r="J25" s="77" t="e">
        <f t="shared" si="15"/>
        <v>#DIV/0!</v>
      </c>
      <c r="K25" s="77" t="e">
        <f t="shared" si="15"/>
        <v>#DIV/0!</v>
      </c>
      <c r="L25" s="49"/>
      <c r="M25" s="72" t="s">
        <v>81</v>
      </c>
    </row>
    <row r="26" spans="1:13" ht="30.75" thickBot="1" x14ac:dyDescent="0.3">
      <c r="A26" s="2"/>
      <c r="B26" s="26" t="s">
        <v>85</v>
      </c>
      <c r="C26" s="24" t="s">
        <v>20</v>
      </c>
      <c r="D26" s="35" t="s">
        <v>116</v>
      </c>
      <c r="E26" s="78" t="e">
        <f>MAX(0,E25)</f>
        <v>#DIV/0!</v>
      </c>
      <c r="F26" s="78" t="e">
        <f t="shared" ref="F26:K26" si="16">MAX(0,F25)</f>
        <v>#DIV/0!</v>
      </c>
      <c r="G26" s="78" t="e">
        <f t="shared" si="16"/>
        <v>#DIV/0!</v>
      </c>
      <c r="H26" s="78" t="e">
        <f t="shared" si="16"/>
        <v>#DIV/0!</v>
      </c>
      <c r="I26" s="78" t="e">
        <f t="shared" si="16"/>
        <v>#DIV/0!</v>
      </c>
      <c r="J26" s="78" t="e">
        <f t="shared" si="16"/>
        <v>#DIV/0!</v>
      </c>
      <c r="K26" s="78" t="e">
        <f t="shared" si="16"/>
        <v>#DIV/0!</v>
      </c>
      <c r="L26" s="49"/>
      <c r="M26" s="70" t="s">
        <v>19</v>
      </c>
    </row>
    <row r="27" spans="1:13" ht="105.75" thickBot="1" x14ac:dyDescent="0.3">
      <c r="A27" s="3"/>
      <c r="B27" s="26" t="s">
        <v>87</v>
      </c>
      <c r="C27" s="26" t="s">
        <v>35</v>
      </c>
      <c r="D27" s="39" t="s">
        <v>122</v>
      </c>
      <c r="E27" s="78" t="e">
        <f>E26-(E12-E20)</f>
        <v>#DIV/0!</v>
      </c>
      <c r="F27" s="78" t="e">
        <f t="shared" ref="F27:K27" si="17">F26-(F12-F20)</f>
        <v>#DIV/0!</v>
      </c>
      <c r="G27" s="78" t="e">
        <f t="shared" si="17"/>
        <v>#DIV/0!</v>
      </c>
      <c r="H27" s="78" t="e">
        <f t="shared" si="17"/>
        <v>#DIV/0!</v>
      </c>
      <c r="I27" s="78" t="e">
        <f t="shared" si="17"/>
        <v>#DIV/0!</v>
      </c>
      <c r="J27" s="78" t="e">
        <f t="shared" si="17"/>
        <v>#DIV/0!</v>
      </c>
      <c r="K27" s="78" t="e">
        <f t="shared" si="17"/>
        <v>#DIV/0!</v>
      </c>
      <c r="L27" s="49"/>
      <c r="M27" s="70" t="s">
        <v>207</v>
      </c>
    </row>
    <row r="28" spans="1:13" ht="15.75" thickBot="1" x14ac:dyDescent="0.3">
      <c r="A28" s="18"/>
    </row>
    <row r="29" spans="1:13" ht="15.75" thickBot="1" x14ac:dyDescent="0.3">
      <c r="A29" s="1"/>
      <c r="B29" s="105" t="s">
        <v>134</v>
      </c>
      <c r="C29" s="106"/>
      <c r="D29" s="106"/>
      <c r="E29" s="106"/>
      <c r="F29" s="106"/>
      <c r="G29" s="106"/>
      <c r="H29" s="106"/>
      <c r="I29" s="106"/>
      <c r="J29" s="106"/>
      <c r="K29" s="106"/>
      <c r="L29" s="107"/>
      <c r="M29" s="7"/>
    </row>
    <row r="30" spans="1:13" ht="60.75" thickBot="1" x14ac:dyDescent="0.3">
      <c r="A30" s="3"/>
      <c r="B30" s="27" t="s">
        <v>89</v>
      </c>
      <c r="C30" s="26" t="s">
        <v>22</v>
      </c>
      <c r="D30" s="39"/>
      <c r="E30" s="93"/>
      <c r="F30" s="93"/>
      <c r="G30" s="93"/>
      <c r="H30" s="93"/>
      <c r="I30" s="93"/>
      <c r="J30" s="93"/>
      <c r="K30" s="93"/>
      <c r="L30" s="49"/>
      <c r="M30" s="70" t="s">
        <v>31</v>
      </c>
    </row>
    <row r="31" spans="1:13" ht="15.75" thickBot="1" x14ac:dyDescent="0.3"/>
    <row r="32" spans="1:13" ht="15.75" thickBot="1" x14ac:dyDescent="0.3">
      <c r="A32" s="1"/>
      <c r="B32" s="105" t="s">
        <v>21</v>
      </c>
      <c r="C32" s="106"/>
      <c r="D32" s="106"/>
      <c r="E32" s="106"/>
      <c r="F32" s="106"/>
      <c r="G32" s="106"/>
      <c r="H32" s="106"/>
      <c r="I32" s="106"/>
      <c r="J32" s="106"/>
      <c r="K32" s="106"/>
      <c r="L32" s="107"/>
      <c r="M32" s="7"/>
    </row>
    <row r="33" spans="1:13" ht="75.75" thickBot="1" x14ac:dyDescent="0.3">
      <c r="A33" s="8"/>
      <c r="B33" s="25" t="s">
        <v>91</v>
      </c>
      <c r="C33" s="22" t="s">
        <v>23</v>
      </c>
      <c r="D33" s="29" t="s">
        <v>119</v>
      </c>
      <c r="E33" s="76" t="e">
        <f>E20*E30</f>
        <v>#DIV/0!</v>
      </c>
      <c r="F33" s="76" t="e">
        <f t="shared" ref="F33:K33" si="18">F20*F30</f>
        <v>#DIV/0!</v>
      </c>
      <c r="G33" s="76" t="e">
        <f t="shared" si="18"/>
        <v>#DIV/0!</v>
      </c>
      <c r="H33" s="76" t="e">
        <f t="shared" si="18"/>
        <v>#DIV/0!</v>
      </c>
      <c r="I33" s="76" t="e">
        <f t="shared" si="18"/>
        <v>#DIV/0!</v>
      </c>
      <c r="J33" s="76" t="e">
        <f t="shared" si="18"/>
        <v>#DIV/0!</v>
      </c>
      <c r="K33" s="76" t="e">
        <f t="shared" si="18"/>
        <v>#DIV/0!</v>
      </c>
      <c r="L33" s="56"/>
      <c r="M33" s="73" t="s">
        <v>206</v>
      </c>
    </row>
    <row r="34" spans="1:13" ht="45" customHeight="1" x14ac:dyDescent="0.25">
      <c r="A34" s="8"/>
      <c r="B34" s="51" t="s">
        <v>96</v>
      </c>
      <c r="C34" s="5" t="s">
        <v>193</v>
      </c>
      <c r="D34" s="15" t="s">
        <v>204</v>
      </c>
      <c r="E34" s="91"/>
      <c r="F34" s="91"/>
      <c r="G34" s="91"/>
      <c r="H34" s="91"/>
      <c r="I34" s="91"/>
      <c r="J34" s="91"/>
      <c r="K34" s="91"/>
      <c r="L34" s="52"/>
      <c r="M34" s="102" t="s">
        <v>190</v>
      </c>
    </row>
    <row r="35" spans="1:13" ht="90" x14ac:dyDescent="0.25">
      <c r="A35" s="20"/>
      <c r="B35" s="10" t="s">
        <v>97</v>
      </c>
      <c r="C35" s="5" t="s">
        <v>203</v>
      </c>
      <c r="D35" s="15" t="s">
        <v>129</v>
      </c>
      <c r="E35" s="80" t="e">
        <f>E34 * $L$43 * (1+$L$44) * (1+$L$45) * (1+$L$46) *(1+$L$47) +E33</f>
        <v>#DIV/0!</v>
      </c>
      <c r="F35" s="80" t="e">
        <f t="shared" ref="F35:K35" si="19">F34 * $L$43 * (1+$L$44) * (1+$L$45) * (1+$L$46) *(1+$L$47) +F33</f>
        <v>#DIV/0!</v>
      </c>
      <c r="G35" s="80" t="e">
        <f t="shared" si="19"/>
        <v>#DIV/0!</v>
      </c>
      <c r="H35" s="80" t="e">
        <f t="shared" si="19"/>
        <v>#DIV/0!</v>
      </c>
      <c r="I35" s="80" t="e">
        <f t="shared" si="19"/>
        <v>#DIV/0!</v>
      </c>
      <c r="J35" s="80" t="e">
        <f t="shared" si="19"/>
        <v>#DIV/0!</v>
      </c>
      <c r="K35" s="80" t="e">
        <f t="shared" si="19"/>
        <v>#DIV/0!</v>
      </c>
      <c r="L35" s="52"/>
      <c r="M35" s="103"/>
    </row>
    <row r="36" spans="1:13" ht="75" x14ac:dyDescent="0.25">
      <c r="A36" s="20"/>
      <c r="B36" s="10" t="s">
        <v>98</v>
      </c>
      <c r="C36" s="42" t="s">
        <v>138</v>
      </c>
      <c r="E36" s="91"/>
      <c r="F36" s="91"/>
      <c r="G36" s="91"/>
      <c r="H36" s="91"/>
      <c r="I36" s="91"/>
      <c r="J36" s="91"/>
      <c r="K36" s="91"/>
      <c r="L36" s="44"/>
      <c r="M36" s="103"/>
    </row>
    <row r="37" spans="1:13" x14ac:dyDescent="0.25">
      <c r="A37" s="20"/>
      <c r="B37" s="10" t="s">
        <v>95</v>
      </c>
      <c r="C37" s="21" t="s">
        <v>27</v>
      </c>
      <c r="D37" s="28" t="s">
        <v>130</v>
      </c>
      <c r="E37" s="80">
        <f>E36*E30</f>
        <v>0</v>
      </c>
      <c r="F37" s="80">
        <f t="shared" ref="F37:K37" si="20">F36*F30</f>
        <v>0</v>
      </c>
      <c r="G37" s="80">
        <f t="shared" si="20"/>
        <v>0</v>
      </c>
      <c r="H37" s="80">
        <f t="shared" si="20"/>
        <v>0</v>
      </c>
      <c r="I37" s="80">
        <f t="shared" si="20"/>
        <v>0</v>
      </c>
      <c r="J37" s="80">
        <f t="shared" si="20"/>
        <v>0</v>
      </c>
      <c r="K37" s="80">
        <f t="shared" si="20"/>
        <v>0</v>
      </c>
      <c r="L37" s="44"/>
      <c r="M37" s="103"/>
    </row>
    <row r="38" spans="1:13" x14ac:dyDescent="0.25">
      <c r="A38" s="20"/>
      <c r="B38" s="10" t="s">
        <v>99</v>
      </c>
      <c r="C38" s="21" t="s">
        <v>25</v>
      </c>
      <c r="D38" s="28" t="s">
        <v>131</v>
      </c>
      <c r="E38" s="80">
        <f>E37*0.175</f>
        <v>0</v>
      </c>
      <c r="F38" s="80">
        <f t="shared" ref="F38:K38" si="21">F37*0.175</f>
        <v>0</v>
      </c>
      <c r="G38" s="80">
        <f t="shared" si="21"/>
        <v>0</v>
      </c>
      <c r="H38" s="80">
        <f t="shared" si="21"/>
        <v>0</v>
      </c>
      <c r="I38" s="80">
        <f t="shared" si="21"/>
        <v>0</v>
      </c>
      <c r="J38" s="80">
        <f t="shared" si="21"/>
        <v>0</v>
      </c>
      <c r="K38" s="80">
        <f t="shared" si="21"/>
        <v>0</v>
      </c>
      <c r="L38" s="52"/>
      <c r="M38" s="103"/>
    </row>
    <row r="39" spans="1:13" x14ac:dyDescent="0.25">
      <c r="A39" s="20"/>
      <c r="B39" s="10" t="s">
        <v>100</v>
      </c>
      <c r="C39" s="21" t="s">
        <v>197</v>
      </c>
      <c r="D39" s="28" t="s">
        <v>198</v>
      </c>
      <c r="E39" s="31" t="e">
        <f>E35/E37</f>
        <v>#DIV/0!</v>
      </c>
      <c r="F39" s="31" t="e">
        <f t="shared" ref="F39:K39" si="22">F35/F37</f>
        <v>#DIV/0!</v>
      </c>
      <c r="G39" s="31" t="e">
        <f t="shared" si="22"/>
        <v>#DIV/0!</v>
      </c>
      <c r="H39" s="31" t="e">
        <f t="shared" si="22"/>
        <v>#DIV/0!</v>
      </c>
      <c r="I39" s="31" t="e">
        <f t="shared" si="22"/>
        <v>#DIV/0!</v>
      </c>
      <c r="J39" s="31" t="e">
        <f t="shared" si="22"/>
        <v>#DIV/0!</v>
      </c>
      <c r="K39" s="31" t="e">
        <f t="shared" si="22"/>
        <v>#DIV/0!</v>
      </c>
      <c r="L39" s="57"/>
      <c r="M39" s="103"/>
    </row>
    <row r="40" spans="1:13" x14ac:dyDescent="0.25">
      <c r="A40" s="20"/>
      <c r="B40" s="10" t="s">
        <v>101</v>
      </c>
      <c r="C40" s="21" t="s">
        <v>26</v>
      </c>
      <c r="D40" s="28" t="s">
        <v>132</v>
      </c>
      <c r="E40" s="80" t="e">
        <f t="shared" ref="E40:K40" si="23">MAX(0,E35-E38)</f>
        <v>#DIV/0!</v>
      </c>
      <c r="F40" s="80" t="e">
        <f t="shared" si="23"/>
        <v>#DIV/0!</v>
      </c>
      <c r="G40" s="80" t="e">
        <f t="shared" si="23"/>
        <v>#DIV/0!</v>
      </c>
      <c r="H40" s="80" t="e">
        <f t="shared" si="23"/>
        <v>#DIV/0!</v>
      </c>
      <c r="I40" s="80" t="e">
        <f t="shared" si="23"/>
        <v>#DIV/0!</v>
      </c>
      <c r="J40" s="80" t="e">
        <f t="shared" si="23"/>
        <v>#DIV/0!</v>
      </c>
      <c r="K40" s="80" t="e">
        <f t="shared" si="23"/>
        <v>#DIV/0!</v>
      </c>
      <c r="L40" s="52"/>
      <c r="M40" s="103"/>
    </row>
    <row r="41" spans="1:13" ht="15.75" thickBot="1" x14ac:dyDescent="0.3">
      <c r="A41" s="20"/>
      <c r="B41" s="11" t="s">
        <v>102</v>
      </c>
      <c r="C41" s="23" t="s">
        <v>32</v>
      </c>
      <c r="D41" s="34" t="s">
        <v>133</v>
      </c>
      <c r="E41" s="77" t="e">
        <f t="shared" ref="E41:K41" si="24">MAX(0,E33-E40)</f>
        <v>#DIV/0!</v>
      </c>
      <c r="F41" s="77" t="e">
        <f t="shared" si="24"/>
        <v>#DIV/0!</v>
      </c>
      <c r="G41" s="77" t="e">
        <f t="shared" si="24"/>
        <v>#DIV/0!</v>
      </c>
      <c r="H41" s="77" t="e">
        <f t="shared" si="24"/>
        <v>#DIV/0!</v>
      </c>
      <c r="I41" s="77" t="e">
        <f t="shared" si="24"/>
        <v>#DIV/0!</v>
      </c>
      <c r="J41" s="77" t="e">
        <f t="shared" si="24"/>
        <v>#DIV/0!</v>
      </c>
      <c r="K41" s="77" t="e">
        <f t="shared" si="24"/>
        <v>#DIV/0!</v>
      </c>
      <c r="L41" s="53"/>
      <c r="M41" s="104"/>
    </row>
    <row r="42" spans="1:13" ht="30" x14ac:dyDescent="0.25">
      <c r="A42" s="20"/>
      <c r="B42" s="9" t="s">
        <v>103</v>
      </c>
      <c r="C42" s="13" t="s">
        <v>43</v>
      </c>
      <c r="D42" s="16"/>
      <c r="E42" s="37"/>
      <c r="F42" s="37"/>
      <c r="G42" s="37"/>
      <c r="H42" s="37"/>
      <c r="I42" s="37"/>
      <c r="J42" s="37"/>
      <c r="K42" s="37"/>
      <c r="L42" s="81" t="e">
        <f>E41+F41+G41+H41+I41+J41+K41</f>
        <v>#DIV/0!</v>
      </c>
      <c r="M42" s="67" t="s">
        <v>209</v>
      </c>
    </row>
    <row r="43" spans="1:13" ht="28.9" customHeight="1" x14ac:dyDescent="0.25">
      <c r="A43" s="20"/>
      <c r="B43" s="10" t="s">
        <v>104</v>
      </c>
      <c r="C43" s="5" t="s">
        <v>40</v>
      </c>
      <c r="D43" s="15" t="s">
        <v>126</v>
      </c>
      <c r="E43" s="31"/>
      <c r="F43" s="31"/>
      <c r="G43" s="31"/>
      <c r="H43" s="31"/>
      <c r="I43" s="31"/>
      <c r="J43" s="31"/>
      <c r="K43" s="31"/>
      <c r="L43" s="82" t="e">
        <f>E15</f>
        <v>#DIV/0!</v>
      </c>
      <c r="M43" s="103" t="s">
        <v>108</v>
      </c>
    </row>
    <row r="44" spans="1:13" x14ac:dyDescent="0.25">
      <c r="A44" s="20"/>
      <c r="B44" s="10" t="s">
        <v>105</v>
      </c>
      <c r="C44" s="5" t="s">
        <v>124</v>
      </c>
      <c r="E44" s="31"/>
      <c r="F44" s="31"/>
      <c r="G44" s="31"/>
      <c r="H44" s="31"/>
      <c r="I44" s="31"/>
      <c r="J44" s="31"/>
      <c r="K44" s="31"/>
      <c r="L44" s="85"/>
      <c r="M44" s="103"/>
    </row>
    <row r="45" spans="1:13" x14ac:dyDescent="0.25">
      <c r="A45" s="20"/>
      <c r="B45" s="10" t="s">
        <v>106</v>
      </c>
      <c r="C45" s="5" t="s">
        <v>109</v>
      </c>
      <c r="D45" s="15"/>
      <c r="E45" s="31"/>
      <c r="F45" s="31"/>
      <c r="G45" s="31"/>
      <c r="H45" s="31"/>
      <c r="I45" s="31"/>
      <c r="J45" s="31"/>
      <c r="K45" s="31"/>
      <c r="L45" s="85"/>
      <c r="M45" s="69" t="s">
        <v>208</v>
      </c>
    </row>
    <row r="46" spans="1:13" ht="15" customHeight="1" x14ac:dyDescent="0.25">
      <c r="A46" s="20"/>
      <c r="B46" s="10" t="s">
        <v>117</v>
      </c>
      <c r="C46" s="5" t="s">
        <v>125</v>
      </c>
      <c r="D46" s="15" t="s">
        <v>127</v>
      </c>
      <c r="E46" s="31"/>
      <c r="F46" s="31"/>
      <c r="G46" s="31"/>
      <c r="H46" s="31"/>
      <c r="I46" s="31"/>
      <c r="J46" s="31"/>
      <c r="K46" s="31"/>
      <c r="L46" s="83">
        <f xml:space="preserve"> L14</f>
        <v>0</v>
      </c>
      <c r="M46" s="101" t="s">
        <v>46</v>
      </c>
    </row>
    <row r="47" spans="1:13" ht="30" x14ac:dyDescent="0.25">
      <c r="A47" s="20"/>
      <c r="B47" s="10" t="s">
        <v>118</v>
      </c>
      <c r="C47" s="5" t="s">
        <v>194</v>
      </c>
      <c r="D47" s="15" t="s">
        <v>128</v>
      </c>
      <c r="E47" s="31"/>
      <c r="F47" s="31"/>
      <c r="G47" s="31"/>
      <c r="H47" s="31"/>
      <c r="I47" s="31"/>
      <c r="J47" s="31"/>
      <c r="K47" s="31"/>
      <c r="L47" s="83">
        <f>L17</f>
        <v>0</v>
      </c>
      <c r="M47" s="101"/>
    </row>
    <row r="48" spans="1:13" ht="30.75" thickBot="1" x14ac:dyDescent="0.3">
      <c r="A48" s="20"/>
      <c r="B48" s="11" t="s">
        <v>199</v>
      </c>
      <c r="C48" s="14" t="s">
        <v>47</v>
      </c>
      <c r="D48" s="17" t="s">
        <v>200</v>
      </c>
      <c r="E48" s="33"/>
      <c r="F48" s="33"/>
      <c r="G48" s="33"/>
      <c r="H48" s="33"/>
      <c r="I48" s="33"/>
      <c r="J48" s="33"/>
      <c r="K48" s="33"/>
      <c r="L48" s="84" t="e">
        <f>L42/L43/(1+L44)/(1+L45)/(1+L46)/(1+L47)</f>
        <v>#DIV/0!</v>
      </c>
      <c r="M48" s="72" t="s">
        <v>192</v>
      </c>
    </row>
  </sheetData>
  <mergeCells count="9">
    <mergeCell ref="M46:M47"/>
    <mergeCell ref="M34:M41"/>
    <mergeCell ref="B32:L32"/>
    <mergeCell ref="E1:K1"/>
    <mergeCell ref="B3:L3"/>
    <mergeCell ref="B22:L22"/>
    <mergeCell ref="B29:L29"/>
    <mergeCell ref="M8:M9"/>
    <mergeCell ref="M43:M44"/>
  </mergeCells>
  <pageMargins left="0.7" right="0.7" top="0.78740157499999996" bottom="0.78740157499999996"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9"/>
  <sheetViews>
    <sheetView workbookViewId="0">
      <selection activeCell="I56" sqref="I56"/>
    </sheetView>
  </sheetViews>
  <sheetFormatPr baseColWidth="10" defaultColWidth="9.140625" defaultRowHeight="15" x14ac:dyDescent="0.25"/>
  <cols>
    <col min="1" max="1" width="27.7109375" customWidth="1"/>
    <col min="2" max="2" width="11" customWidth="1"/>
    <col min="3" max="3" width="25.42578125" bestFit="1" customWidth="1"/>
    <col min="4" max="4" width="31.140625" style="60" customWidth="1"/>
  </cols>
  <sheetData>
    <row r="1" spans="1:4" ht="63" x14ac:dyDescent="0.25">
      <c r="A1" s="58" t="s">
        <v>139</v>
      </c>
      <c r="B1" s="58" t="s">
        <v>140</v>
      </c>
      <c r="C1" s="58" t="s">
        <v>141</v>
      </c>
      <c r="D1" s="59" t="s">
        <v>176</v>
      </c>
    </row>
    <row r="2" spans="1:4" x14ac:dyDescent="0.25">
      <c r="A2" t="s">
        <v>142</v>
      </c>
      <c r="B2" t="s">
        <v>48</v>
      </c>
      <c r="C2" t="s">
        <v>143</v>
      </c>
      <c r="D2" s="60">
        <v>29995586.582279652</v>
      </c>
    </row>
    <row r="3" spans="1:4" x14ac:dyDescent="0.25">
      <c r="A3" t="s">
        <v>142</v>
      </c>
      <c r="B3" t="s">
        <v>49</v>
      </c>
      <c r="C3" t="s">
        <v>144</v>
      </c>
      <c r="D3" s="60">
        <v>20880571.116779588</v>
      </c>
    </row>
    <row r="4" spans="1:4" x14ac:dyDescent="0.25">
      <c r="A4" t="s">
        <v>142</v>
      </c>
      <c r="B4" t="s">
        <v>50</v>
      </c>
      <c r="C4" t="s">
        <v>145</v>
      </c>
      <c r="D4" s="60">
        <v>7199165.0178338997</v>
      </c>
    </row>
    <row r="5" spans="1:4" x14ac:dyDescent="0.25">
      <c r="A5" t="s">
        <v>142</v>
      </c>
      <c r="B5" t="s">
        <v>146</v>
      </c>
      <c r="C5" t="s">
        <v>147</v>
      </c>
      <c r="D5" s="60">
        <v>91511649.499216914</v>
      </c>
    </row>
    <row r="6" spans="1:4" x14ac:dyDescent="0.25">
      <c r="A6" t="s">
        <v>142</v>
      </c>
      <c r="B6" t="s">
        <v>148</v>
      </c>
      <c r="C6" t="s">
        <v>149</v>
      </c>
      <c r="D6" s="60">
        <v>85612930.905977696</v>
      </c>
    </row>
    <row r="7" spans="1:4" x14ac:dyDescent="0.25">
      <c r="A7" t="s">
        <v>142</v>
      </c>
      <c r="B7" t="s">
        <v>150</v>
      </c>
      <c r="C7" t="s">
        <v>151</v>
      </c>
      <c r="D7" s="60">
        <v>100936128.20704667</v>
      </c>
    </row>
    <row r="8" spans="1:4" x14ac:dyDescent="0.25">
      <c r="A8" t="s">
        <v>142</v>
      </c>
      <c r="B8" t="s">
        <v>152</v>
      </c>
      <c r="C8" t="s">
        <v>153</v>
      </c>
      <c r="D8" s="60">
        <v>60852270.255177915</v>
      </c>
    </row>
    <row r="9" spans="1:4" x14ac:dyDescent="0.25">
      <c r="A9" t="s">
        <v>142</v>
      </c>
      <c r="B9" t="s">
        <v>154</v>
      </c>
      <c r="C9" t="s">
        <v>155</v>
      </c>
      <c r="D9" s="60">
        <v>42137501.821349926</v>
      </c>
    </row>
    <row r="10" spans="1:4" x14ac:dyDescent="0.25">
      <c r="A10" t="s">
        <v>142</v>
      </c>
      <c r="B10" t="s">
        <v>156</v>
      </c>
      <c r="C10" t="s">
        <v>157</v>
      </c>
      <c r="D10" s="60">
        <v>94008788.278750136</v>
      </c>
    </row>
    <row r="11" spans="1:4" x14ac:dyDescent="0.25">
      <c r="A11" t="s">
        <v>142</v>
      </c>
      <c r="B11" t="s">
        <v>158</v>
      </c>
      <c r="C11" t="s">
        <v>159</v>
      </c>
      <c r="D11" s="60">
        <v>132218732.23663142</v>
      </c>
    </row>
    <row r="12" spans="1:4" x14ac:dyDescent="0.25">
      <c r="A12" t="s">
        <v>142</v>
      </c>
      <c r="B12" t="s">
        <v>160</v>
      </c>
      <c r="C12" t="s">
        <v>161</v>
      </c>
      <c r="D12" s="60">
        <v>41844658.936848491</v>
      </c>
    </row>
    <row r="13" spans="1:4" x14ac:dyDescent="0.25">
      <c r="A13" t="s">
        <v>142</v>
      </c>
      <c r="B13" t="s">
        <v>162</v>
      </c>
      <c r="C13" t="s">
        <v>163</v>
      </c>
      <c r="D13" s="60">
        <v>11157585.548037229</v>
      </c>
    </row>
    <row r="14" spans="1:4" x14ac:dyDescent="0.25">
      <c r="A14" t="s">
        <v>142</v>
      </c>
      <c r="B14" t="s">
        <v>164</v>
      </c>
      <c r="C14" t="s">
        <v>165</v>
      </c>
      <c r="D14" s="60">
        <v>19727236.440830488</v>
      </c>
    </row>
    <row r="15" spans="1:4" x14ac:dyDescent="0.25">
      <c r="A15" t="s">
        <v>142</v>
      </c>
      <c r="B15" t="s">
        <v>166</v>
      </c>
      <c r="C15" t="s">
        <v>167</v>
      </c>
      <c r="D15" s="60">
        <v>28586878.452441767</v>
      </c>
    </row>
    <row r="16" spans="1:4" x14ac:dyDescent="0.25">
      <c r="A16" t="s">
        <v>142</v>
      </c>
      <c r="B16" t="s">
        <v>168</v>
      </c>
      <c r="C16" t="s">
        <v>169</v>
      </c>
      <c r="D16" s="60">
        <v>25637096.983916607</v>
      </c>
    </row>
    <row r="17" spans="1:4" x14ac:dyDescent="0.25">
      <c r="A17" t="s">
        <v>142</v>
      </c>
      <c r="B17" t="s">
        <v>170</v>
      </c>
      <c r="C17" t="s">
        <v>171</v>
      </c>
      <c r="D17" s="60">
        <v>24560633.83577754</v>
      </c>
    </row>
    <row r="18" spans="1:4" x14ac:dyDescent="0.25">
      <c r="A18" t="s">
        <v>142</v>
      </c>
      <c r="B18" t="s">
        <v>172</v>
      </c>
      <c r="C18" t="s">
        <v>173</v>
      </c>
      <c r="D18" s="60">
        <v>45155067.910246596</v>
      </c>
    </row>
    <row r="19" spans="1:4" x14ac:dyDescent="0.25">
      <c r="A19" t="s">
        <v>174</v>
      </c>
      <c r="B19" t="s">
        <v>48</v>
      </c>
      <c r="C19" t="s">
        <v>143</v>
      </c>
      <c r="D19" s="60">
        <v>28701971.306200951</v>
      </c>
    </row>
    <row r="20" spans="1:4" x14ac:dyDescent="0.25">
      <c r="A20" t="s">
        <v>174</v>
      </c>
      <c r="B20" t="s">
        <v>49</v>
      </c>
      <c r="C20" t="s">
        <v>144</v>
      </c>
      <c r="D20" s="60">
        <v>20202033.050930109</v>
      </c>
    </row>
    <row r="21" spans="1:4" x14ac:dyDescent="0.25">
      <c r="A21" t="s">
        <v>174</v>
      </c>
      <c r="B21" t="s">
        <v>50</v>
      </c>
      <c r="C21" t="s">
        <v>145</v>
      </c>
      <c r="D21" s="60">
        <v>6867715.7547058081</v>
      </c>
    </row>
    <row r="22" spans="1:4" x14ac:dyDescent="0.25">
      <c r="A22" t="s">
        <v>174</v>
      </c>
      <c r="B22" t="s">
        <v>146</v>
      </c>
      <c r="C22" t="s">
        <v>147</v>
      </c>
      <c r="D22" s="60">
        <v>87126378.882897675</v>
      </c>
    </row>
    <row r="23" spans="1:4" x14ac:dyDescent="0.25">
      <c r="A23" t="s">
        <v>174</v>
      </c>
      <c r="B23" t="s">
        <v>148</v>
      </c>
      <c r="C23" t="s">
        <v>149</v>
      </c>
      <c r="D23" s="60">
        <v>80815780.396484271</v>
      </c>
    </row>
    <row r="24" spans="1:4" x14ac:dyDescent="0.25">
      <c r="A24" t="s">
        <v>174</v>
      </c>
      <c r="B24" t="s">
        <v>150</v>
      </c>
      <c r="C24" t="s">
        <v>151</v>
      </c>
      <c r="D24" s="60">
        <v>96031249.53359206</v>
      </c>
    </row>
    <row r="25" spans="1:4" x14ac:dyDescent="0.25">
      <c r="A25" t="s">
        <v>174</v>
      </c>
      <c r="B25" t="s">
        <v>152</v>
      </c>
      <c r="C25" t="s">
        <v>153</v>
      </c>
      <c r="D25" s="60">
        <v>57585555.470848799</v>
      </c>
    </row>
    <row r="26" spans="1:4" x14ac:dyDescent="0.25">
      <c r="A26" t="s">
        <v>174</v>
      </c>
      <c r="B26" t="s">
        <v>154</v>
      </c>
      <c r="C26" t="s">
        <v>155</v>
      </c>
      <c r="D26" s="60">
        <v>40310369.986914992</v>
      </c>
    </row>
    <row r="27" spans="1:4" x14ac:dyDescent="0.25">
      <c r="A27" t="s">
        <v>174</v>
      </c>
      <c r="B27" t="s">
        <v>156</v>
      </c>
      <c r="C27" t="s">
        <v>157</v>
      </c>
      <c r="D27" s="60">
        <v>89819864.36981827</v>
      </c>
    </row>
    <row r="28" spans="1:4" x14ac:dyDescent="0.25">
      <c r="A28" t="s">
        <v>174</v>
      </c>
      <c r="B28" t="s">
        <v>158</v>
      </c>
      <c r="C28" t="s">
        <v>159</v>
      </c>
      <c r="D28" s="60">
        <v>126588413.92113635</v>
      </c>
    </row>
    <row r="29" spans="1:4" x14ac:dyDescent="0.25">
      <c r="A29" t="s">
        <v>174</v>
      </c>
      <c r="B29" t="s">
        <v>160</v>
      </c>
      <c r="C29" t="s">
        <v>161</v>
      </c>
      <c r="D29" s="60">
        <v>40790490.783752635</v>
      </c>
    </row>
    <row r="30" spans="1:4" x14ac:dyDescent="0.25">
      <c r="A30" t="s">
        <v>174</v>
      </c>
      <c r="B30" t="s">
        <v>162</v>
      </c>
      <c r="C30" t="s">
        <v>163</v>
      </c>
      <c r="D30" s="60">
        <v>10689709.646842184</v>
      </c>
    </row>
    <row r="31" spans="1:4" x14ac:dyDescent="0.25">
      <c r="A31" t="s">
        <v>174</v>
      </c>
      <c r="B31" t="s">
        <v>164</v>
      </c>
      <c r="C31" t="s">
        <v>165</v>
      </c>
      <c r="D31" s="60">
        <v>19426324.219297558</v>
      </c>
    </row>
    <row r="32" spans="1:4" x14ac:dyDescent="0.25">
      <c r="A32" t="s">
        <v>174</v>
      </c>
      <c r="B32" t="s">
        <v>166</v>
      </c>
      <c r="C32" t="s">
        <v>167</v>
      </c>
      <c r="D32" s="60">
        <v>27690132.423816681</v>
      </c>
    </row>
    <row r="33" spans="1:4" x14ac:dyDescent="0.25">
      <c r="A33" t="s">
        <v>174</v>
      </c>
      <c r="B33" t="s">
        <v>168</v>
      </c>
      <c r="C33" t="s">
        <v>169</v>
      </c>
      <c r="D33" s="60">
        <v>25193326.318522185</v>
      </c>
    </row>
    <row r="34" spans="1:4" x14ac:dyDescent="0.25">
      <c r="A34" t="s">
        <v>174</v>
      </c>
      <c r="B34" t="s">
        <v>170</v>
      </c>
      <c r="C34" t="s">
        <v>171</v>
      </c>
      <c r="D34" s="60">
        <v>23814076.190146521</v>
      </c>
    </row>
    <row r="35" spans="1:4" x14ac:dyDescent="0.25">
      <c r="A35" t="s">
        <v>174</v>
      </c>
      <c r="B35" t="s">
        <v>172</v>
      </c>
      <c r="C35" t="s">
        <v>173</v>
      </c>
      <c r="D35" s="60">
        <v>44288756.199291326</v>
      </c>
    </row>
    <row r="36" spans="1:4" x14ac:dyDescent="0.25">
      <c r="A36" t="s">
        <v>175</v>
      </c>
      <c r="B36" t="s">
        <v>48</v>
      </c>
      <c r="C36" t="s">
        <v>143</v>
      </c>
      <c r="D36" s="60">
        <v>29613814.981646847</v>
      </c>
    </row>
    <row r="37" spans="1:4" x14ac:dyDescent="0.25">
      <c r="A37" t="s">
        <v>175</v>
      </c>
      <c r="B37" t="s">
        <v>49</v>
      </c>
      <c r="C37" t="s">
        <v>144</v>
      </c>
      <c r="D37" s="60">
        <v>20308571.671523392</v>
      </c>
    </row>
    <row r="38" spans="1:4" x14ac:dyDescent="0.25">
      <c r="A38" t="s">
        <v>175</v>
      </c>
      <c r="B38" t="s">
        <v>50</v>
      </c>
      <c r="C38" t="s">
        <v>145</v>
      </c>
      <c r="D38" s="60">
        <v>7010956.0060821064</v>
      </c>
    </row>
    <row r="39" spans="1:4" x14ac:dyDescent="0.25">
      <c r="A39" t="s">
        <v>175</v>
      </c>
      <c r="B39" t="s">
        <v>146</v>
      </c>
      <c r="C39" t="s">
        <v>147</v>
      </c>
      <c r="D39" s="60">
        <v>88469663.371434808</v>
      </c>
    </row>
    <row r="40" spans="1:4" x14ac:dyDescent="0.25">
      <c r="A40" t="s">
        <v>175</v>
      </c>
      <c r="B40" t="s">
        <v>148</v>
      </c>
      <c r="C40" t="s">
        <v>149</v>
      </c>
      <c r="D40" s="60">
        <v>83313107.330601424</v>
      </c>
    </row>
    <row r="41" spans="1:4" x14ac:dyDescent="0.25">
      <c r="A41" t="s">
        <v>175</v>
      </c>
      <c r="B41" t="s">
        <v>150</v>
      </c>
      <c r="C41" t="s">
        <v>151</v>
      </c>
      <c r="D41" s="60">
        <v>99095738.702405706</v>
      </c>
    </row>
    <row r="42" spans="1:4" x14ac:dyDescent="0.25">
      <c r="A42" t="s">
        <v>175</v>
      </c>
      <c r="B42" t="s">
        <v>152</v>
      </c>
      <c r="C42" t="s">
        <v>153</v>
      </c>
      <c r="D42" s="60">
        <v>59801158.158939049</v>
      </c>
    </row>
    <row r="43" spans="1:4" x14ac:dyDescent="0.25">
      <c r="A43" t="s">
        <v>175</v>
      </c>
      <c r="B43" t="s">
        <v>154</v>
      </c>
      <c r="C43" t="s">
        <v>155</v>
      </c>
      <c r="D43" s="60">
        <v>41484183.554497115</v>
      </c>
    </row>
    <row r="44" spans="1:4" x14ac:dyDescent="0.25">
      <c r="A44" t="s">
        <v>175</v>
      </c>
      <c r="B44" t="s">
        <v>156</v>
      </c>
      <c r="C44" t="s">
        <v>157</v>
      </c>
      <c r="D44" s="60">
        <v>92965990.220149472</v>
      </c>
    </row>
    <row r="45" spans="1:4" x14ac:dyDescent="0.25">
      <c r="A45" t="s">
        <v>175</v>
      </c>
      <c r="B45" t="s">
        <v>158</v>
      </c>
      <c r="C45" t="s">
        <v>159</v>
      </c>
      <c r="D45" s="60">
        <v>131081628.17928779</v>
      </c>
    </row>
    <row r="46" spans="1:4" x14ac:dyDescent="0.25">
      <c r="A46" t="s">
        <v>175</v>
      </c>
      <c r="B46" t="s">
        <v>160</v>
      </c>
      <c r="C46" t="s">
        <v>161</v>
      </c>
      <c r="D46" s="60">
        <v>40790690.310797438</v>
      </c>
    </row>
    <row r="47" spans="1:4" x14ac:dyDescent="0.25">
      <c r="A47" t="s">
        <v>175</v>
      </c>
      <c r="B47" t="s">
        <v>162</v>
      </c>
      <c r="C47" t="s">
        <v>163</v>
      </c>
      <c r="D47" s="60">
        <v>10955697.60120259</v>
      </c>
    </row>
    <row r="48" spans="1:4" x14ac:dyDescent="0.25">
      <c r="A48" t="s">
        <v>175</v>
      </c>
      <c r="B48" t="s">
        <v>164</v>
      </c>
      <c r="C48" t="s">
        <v>165</v>
      </c>
      <c r="D48" s="60">
        <v>19731032.084117316</v>
      </c>
    </row>
    <row r="49" spans="1:4" x14ac:dyDescent="0.25">
      <c r="A49" t="s">
        <v>175</v>
      </c>
      <c r="B49" t="s">
        <v>166</v>
      </c>
      <c r="C49" t="s">
        <v>167</v>
      </c>
      <c r="D49" s="60">
        <v>28010370.864159394</v>
      </c>
    </row>
    <row r="50" spans="1:4" x14ac:dyDescent="0.25">
      <c r="A50" t="s">
        <v>175</v>
      </c>
      <c r="B50" t="s">
        <v>168</v>
      </c>
      <c r="C50" t="s">
        <v>169</v>
      </c>
      <c r="D50" s="60">
        <v>25500661.111652881</v>
      </c>
    </row>
    <row r="51" spans="1:4" x14ac:dyDescent="0.25">
      <c r="A51" t="s">
        <v>175</v>
      </c>
      <c r="B51" t="s">
        <v>170</v>
      </c>
      <c r="C51" t="s">
        <v>171</v>
      </c>
      <c r="D51" s="60">
        <v>23834327.697225358</v>
      </c>
    </row>
    <row r="52" spans="1:4" x14ac:dyDescent="0.25">
      <c r="A52" t="s">
        <v>175</v>
      </c>
      <c r="B52" t="s">
        <v>172</v>
      </c>
      <c r="C52" t="s">
        <v>173</v>
      </c>
      <c r="D52" s="60">
        <v>44030032.402785778</v>
      </c>
    </row>
    <row r="53" spans="1:4" x14ac:dyDescent="0.25">
      <c r="A53" t="s">
        <v>201</v>
      </c>
      <c r="B53" t="s">
        <v>48</v>
      </c>
      <c r="C53" t="s">
        <v>143</v>
      </c>
      <c r="D53" s="60">
        <v>29898958.966090038</v>
      </c>
    </row>
    <row r="54" spans="1:4" x14ac:dyDescent="0.25">
      <c r="A54" t="s">
        <v>201</v>
      </c>
      <c r="B54" t="s">
        <v>49</v>
      </c>
      <c r="C54" t="s">
        <v>144</v>
      </c>
      <c r="D54" s="60">
        <v>20871063.101202339</v>
      </c>
    </row>
    <row r="55" spans="1:4" x14ac:dyDescent="0.25">
      <c r="A55" t="s">
        <v>201</v>
      </c>
      <c r="B55" t="s">
        <v>50</v>
      </c>
      <c r="C55" t="s">
        <v>145</v>
      </c>
      <c r="D55" s="60">
        <v>7061286.9475736404</v>
      </c>
    </row>
    <row r="56" spans="1:4" x14ac:dyDescent="0.25">
      <c r="A56" t="s">
        <v>201</v>
      </c>
      <c r="B56" t="s">
        <v>146</v>
      </c>
      <c r="C56" t="s">
        <v>147</v>
      </c>
      <c r="D56" s="60">
        <v>90967685.908964664</v>
      </c>
    </row>
    <row r="57" spans="1:4" x14ac:dyDescent="0.25">
      <c r="A57" t="s">
        <v>201</v>
      </c>
      <c r="B57" t="s">
        <v>148</v>
      </c>
      <c r="C57" t="s">
        <v>149</v>
      </c>
      <c r="D57" s="60">
        <v>85159215.885256991</v>
      </c>
    </row>
    <row r="58" spans="1:4" x14ac:dyDescent="0.25">
      <c r="A58" t="s">
        <v>201</v>
      </c>
      <c r="B58" t="s">
        <v>150</v>
      </c>
      <c r="C58" t="s">
        <v>151</v>
      </c>
      <c r="D58" s="60">
        <v>101517413.23186478</v>
      </c>
    </row>
    <row r="59" spans="1:4" x14ac:dyDescent="0.25">
      <c r="A59" t="s">
        <v>201</v>
      </c>
      <c r="B59" t="s">
        <v>152</v>
      </c>
      <c r="C59" t="s">
        <v>153</v>
      </c>
      <c r="D59" s="60">
        <v>61918786.997227006</v>
      </c>
    </row>
    <row r="60" spans="1:4" x14ac:dyDescent="0.25">
      <c r="A60" t="s">
        <v>201</v>
      </c>
      <c r="B60" t="s">
        <v>154</v>
      </c>
      <c r="C60" t="s">
        <v>155</v>
      </c>
      <c r="D60" s="60">
        <v>42066069.075809494</v>
      </c>
    </row>
    <row r="61" spans="1:4" x14ac:dyDescent="0.25">
      <c r="A61" t="s">
        <v>201</v>
      </c>
      <c r="B61" t="s">
        <v>156</v>
      </c>
      <c r="C61" t="s">
        <v>157</v>
      </c>
      <c r="D61" s="60">
        <v>97142196.661715418</v>
      </c>
    </row>
    <row r="62" spans="1:4" x14ac:dyDescent="0.25">
      <c r="A62" t="s">
        <v>201</v>
      </c>
      <c r="B62" t="s">
        <v>158</v>
      </c>
      <c r="C62" t="s">
        <v>159</v>
      </c>
      <c r="D62" s="60">
        <v>137562155.81931803</v>
      </c>
    </row>
    <row r="63" spans="1:4" x14ac:dyDescent="0.25">
      <c r="A63" t="s">
        <v>201</v>
      </c>
      <c r="B63" t="s">
        <v>160</v>
      </c>
      <c r="C63" t="s">
        <v>161</v>
      </c>
      <c r="D63" s="60">
        <v>42020421.315711506</v>
      </c>
    </row>
    <row r="64" spans="1:4" x14ac:dyDescent="0.25">
      <c r="A64" t="s">
        <v>201</v>
      </c>
      <c r="B64" t="s">
        <v>162</v>
      </c>
      <c r="C64" t="s">
        <v>163</v>
      </c>
      <c r="D64" s="60">
        <v>11029551.742736934</v>
      </c>
    </row>
    <row r="65" spans="1:4" x14ac:dyDescent="0.25">
      <c r="A65" t="s">
        <v>201</v>
      </c>
      <c r="B65" t="s">
        <v>164</v>
      </c>
      <c r="C65" t="s">
        <v>165</v>
      </c>
      <c r="D65" s="60">
        <v>19957318.087692231</v>
      </c>
    </row>
    <row r="66" spans="1:4" x14ac:dyDescent="0.25">
      <c r="A66" t="s">
        <v>201</v>
      </c>
      <c r="B66" t="s">
        <v>166</v>
      </c>
      <c r="C66" t="s">
        <v>167</v>
      </c>
      <c r="D66" s="60">
        <v>28630605.495865609</v>
      </c>
    </row>
    <row r="67" spans="1:4" x14ac:dyDescent="0.25">
      <c r="A67" t="s">
        <v>201</v>
      </c>
      <c r="B67" t="s">
        <v>168</v>
      </c>
      <c r="C67" t="s">
        <v>169</v>
      </c>
      <c r="D67" s="60">
        <v>26204419.844455082</v>
      </c>
    </row>
    <row r="68" spans="1:4" x14ac:dyDescent="0.25">
      <c r="A68" t="s">
        <v>201</v>
      </c>
      <c r="B68" t="s">
        <v>170</v>
      </c>
      <c r="C68" t="s">
        <v>171</v>
      </c>
      <c r="D68" s="60">
        <v>24384040.069948174</v>
      </c>
    </row>
    <row r="69" spans="1:4" x14ac:dyDescent="0.25">
      <c r="A69" t="s">
        <v>201</v>
      </c>
      <c r="B69" t="s">
        <v>172</v>
      </c>
      <c r="C69" t="s">
        <v>173</v>
      </c>
      <c r="D69" s="60">
        <v>44903159.283883244</v>
      </c>
    </row>
  </sheetData>
  <pageMargins left="0.7" right="0.7" top="0.78740157499999996" bottom="0.78740157499999996"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npInfo xmlns="https://www.novapath.de/xmlns">eyJjb250ZW50Ijoie1widmVyc2lvblwiOntcImNvbnRlbnRcIjp7XCJmb3JtYXRcIjo0LFwiYXBwbGljYXRpb25cIjpcIjYuOC41LjE1OTkzXCIsXCJjbGllbnRUeXBlXCI6bnVsbH0sXCJsYXN0VXBkYXRlXCI6MTcxNjM3MDk0NyxcInRlbmFudElkXCI6XCI5RENCMzRBRS1FMEE5LTQxNDQtQkE3NC04QTFCQ0E1QUM5QTVcIixcImNsaWVudElkXCI6XCJkOGhlNTk4NTl6aTdicWNyMTBib2Y5ZTRqanBnaTdwZlwifSxcImRvY3VtZW50XCI6e1wiY29udGVudFwiOntcImlkXCI6XCJEQ1lIUTdKSEpSUjZMRzdIWjc4WUlCM0U5UVwiLFwicHJldmlvdXNJZFwiOlwiTE04OE9QNFY1NjdGVzRBMkNRVk8xT0RaREZcIixcInBhdGhcIjpcIllacThDSnhqRTdnYjMrTEcrSVp5T2Q2bjg5RHZzTWgxczArR3dPSUFVdloxRTFiQ2YrV3ZaZWg2c0diQnEyR01rcWlHY3lWaU5uZktYNks3a1Z6eGhBPT1cIixcImRlbGV0ZUFmdGVyRGF0ZVwiOm51bGwsXCJvcmlnaW5hbEFwcGxpY2F0aW9uXCI6XCJFeGNlbFwiLFwiZmxhZ3NcIjpbMF19LFwibGFzdFVwZGF0ZVwiOjE3NzYwNzY5NTYsXCJ0ZW5hbnRJZFwiOlwiOURDQjM0QUUtRTBBOS00MTQ0LUJBNzQtOEExQkNBNUFDOUE1XCIsXCJjbGllbnRJZFwiOlwiZDhoZTU5ODU5emk3YnFjcjEwYm9mOWU0ampwZ2k3cGZcIn0sXCJjb25maWRlbnRpYWxpdHlcIjp7XCJjb250ZW50XCI6e1widGVuYW50SWRcIjpcIjlEQ0IzNEFFLUUwQTktNDE0NC1CQTc0LThBMUJDQTVBQzlBNVwiLFwicmVmZXJlbmNlSWRcIjpcIjlCQTIxN0U4OUNGRDQ5QUJBNUIwMjExNDYxODYzNEFEXCIsXCJjYXRlZ29yeU5hbWVcIjp7fSxcIm5hbWVcIjp7XCJERUZBVUxUXCI6XCJFeHRlcm4tVmVydHJhdWxpY2hcIixcIkRFXCI6XCJFeHRlcm4tVmVydHJhdWxpY2hcIn0sXCJmbGFnc1wiOltdfSxcImxhc3RVcGRhdGVcIjoxNzE2MzcwOTQ3LFwidGVuYW50SWRcIjpcIjlEQ0IzNEFFLUUwQTktNDE0NC1CQTc0LThBMUJDQTVBQzlBNVwiLFwiY2xpZW50SWRcIjpcImQ4aGU1OTg1OXppN2JxY3IxMGJvZjllNGpqcGdpN3BmXCJ9LFwic2VjdXJpdHlcIjp7XCJjb250ZW50XCI6e1wic2V2ZXJpdHlcIjozMDAwLFwiZGxwSW5mb1wiOlwiXCIsXCJzZWN1cml0eUZsYWdzXCI6W119LFwibGFzdFVwZGF0ZVwiOjE3MTYzNzA5NDcsXCJ0ZW5hbnRJZFwiOlwiOURDQjM0QUUtRTBBOS00MTQ0LUJBNzQtOEExQkNBNUFDOUE1XCIsXCJjbGllbnRJZFwiOlwiZDhoZTU5ODU5emk3YnFjcjEwYm9mOWU0ampwZ2k3cGZcIn0sXCJtYXJraW5nXCI6e1wiY29udGVudFwiOntcImNvbG9yXCI6XCIjZmY5Njk2XCJ9LFwibGFzdFVwZGF0ZVwiOjE3MTYzNzA5NDcsXCJ0ZW5hbnRJZFwiOlwiOURDQjM0QUUtRTBBOS00MTQ0LUJBNzQtOEExQkNBNUFDOUE1XCIsXCJjbGllbnRJZFwiOlwiZDhoZTU5ODU5emk3YnFjcjEwYm9mOWU0ampwZ2k3cGZcIn19Iiwic2lnbmF0dXJlIjoiaHVuNUsvTFNIZjZyZVhlK3ZhSjJ3cjV1d2NuZGtSRVZ5bk9XRC95WHhQejlJNGc4RjR2Yk1TRHNzUVlJUTQvQWkrT21QbHVYaCtOQ3YxWXJQVDBBQ1E9PSJ9</npInfo>
</file>

<file path=customXml/itemProps1.xml><?xml version="1.0" encoding="utf-8"?>
<ds:datastoreItem xmlns:ds="http://schemas.openxmlformats.org/officeDocument/2006/customXml" ds:itemID="{278F6F14-EFEE-4C3B-91AB-3002D42EABBA}">
  <ds:schemaRefs>
    <ds:schemaRef ds:uri="https://www.novapath.de/xmln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Deckblatt</vt:lpstr>
      <vt:lpstr>Rechenschema Q1 bis Q4 2023</vt:lpstr>
      <vt:lpstr>Rechenschema ab Q1 2024</vt:lpstr>
      <vt:lpstr>bisheriges Bereinigungsvolumen</vt:lpstr>
    </vt:vector>
  </TitlesOfParts>
  <Company>Institut des Bewertungsausschusses GbR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INBA</dc:creator>
  <cp:lastModifiedBy>INBA</cp:lastModifiedBy>
  <dcterms:created xsi:type="dcterms:W3CDTF">2023-03-30T13:12:33Z</dcterms:created>
  <dcterms:modified xsi:type="dcterms:W3CDTF">2026-06-04T13:01:49Z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lassifizierung">
    <vt:lpwstr>Extern-Vertraulich</vt:lpwstr>
  </property>
  <property fmtid="{D5CDD505-2E9C-101B-9397-08002B2CF9AE}" pid="3" name="Klassifizierungs-Id">
    <vt:lpwstr>9BA217E89CFD49ABA5B02114618634AD</vt:lpwstr>
  </property>
  <property fmtid="{D5CDD505-2E9C-101B-9397-08002B2CF9AE}" pid="4" name="Klassifizierungs-Datum">
    <vt:lpwstr>05/22/2024 09:42:27</vt:lpwstr>
  </property>
  <property fmtid="{D5CDD505-2E9C-101B-9397-08002B2CF9AE}" pid="5" name="NovaPath-SeverityName">
    <vt:lpwstr>Hoch</vt:lpwstr>
  </property>
  <property fmtid="{D5CDD505-2E9C-101B-9397-08002B2CF9AE}" pid="6" name="NovaPath-SeverityLevel">
    <vt:lpwstr>3000</vt:lpwstr>
  </property>
  <property fmtid="{D5CDD505-2E9C-101B-9397-08002B2CF9AE}" pid="7" name="Dokumenten-ID">
    <vt:lpwstr>DCYHQ7JHJRR6LG7HZ78YIB3E9Q</vt:lpwstr>
  </property>
  <property fmtid="{D5CDD505-2E9C-101B-9397-08002B2CF9AE}" pid="8" name="NovaPath-Version">
    <vt:lpwstr>6.8.5.15993</vt:lpwstr>
  </property>
</Properties>
</file>