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8_{918F4494-FF95-431C-8CA0-5E5E40F8284B}" xr6:coauthVersionLast="47" xr6:coauthVersionMax="47" xr10:uidLastSave="{00000000-0000-0000-0000-000000000000}"/>
  <bookViews>
    <workbookView xWindow="-120" yWindow="-120" windowWidth="38640" windowHeight="21120" activeTab="2" xr2:uid="{00000000-000D-0000-FFFF-FFFF00000000}"/>
  </bookViews>
  <sheets>
    <sheet name="Deckblatt" sheetId="6" r:id="rId1"/>
    <sheet name="2-2025 bis 3-2025" sheetId="1" r:id="rId2"/>
    <sheet name="4-2025 ff" sheetId="8" r:id="rId3"/>
    <sheet name="TabelleC" sheetId="5" r:id="rId4"/>
  </sheets>
  <definedNames>
    <definedName name="_Toc256179341" localSheetId="3">TabelleC!#REF!</definedName>
    <definedName name="_Toc256179456" localSheetId="3">TabelleC!#REF!</definedName>
    <definedName name="_xlnm.Print_Area" localSheetId="1">'2-2025 bis 3-2025'!$A:$D</definedName>
    <definedName name="_xlnm.Print_Area" localSheetId="2">'4-2025 ff'!$A:$D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2" i="1" l="1"/>
  <c r="D11" i="1"/>
  <c r="D41" i="1" l="1"/>
  <c r="D11" i="8"/>
  <c r="D12" i="8"/>
  <c r="D15" i="8"/>
  <c r="D43" i="8"/>
  <c r="D34" i="8"/>
  <c r="D18" i="8"/>
  <c r="A1" i="8"/>
  <c r="D25" i="8" l="1"/>
  <c r="D29" i="8" s="1"/>
  <c r="D24" i="8"/>
  <c r="D28" i="8" s="1"/>
  <c r="D36" i="8" l="1"/>
  <c r="D37" i="8" s="1"/>
  <c r="D35" i="8"/>
  <c r="D38" i="8" l="1"/>
  <c r="D39" i="8"/>
  <c r="D42" i="8" s="1"/>
  <c r="A1" i="1" l="1"/>
  <c r="D32" i="1"/>
  <c r="D15" i="1" l="1"/>
  <c r="D18" i="1"/>
  <c r="D23" i="1" l="1"/>
  <c r="D27" i="1" s="1"/>
  <c r="D22" i="1"/>
  <c r="D26" i="1" s="1"/>
  <c r="D34" i="1" l="1"/>
  <c r="D33" i="1"/>
  <c r="D35" i="1" l="1"/>
  <c r="D36" i="1" s="1"/>
  <c r="D37" i="1" l="1"/>
  <c r="D40" i="1" s="1"/>
</calcChain>
</file>

<file path=xl/sharedStrings.xml><?xml version="1.0" encoding="utf-8"?>
<sst xmlns="http://schemas.openxmlformats.org/spreadsheetml/2006/main" count="305" uniqueCount="194">
  <si>
    <t>Formel</t>
  </si>
  <si>
    <t>Wert</t>
  </si>
  <si>
    <t>Beschlusstext</t>
  </si>
  <si>
    <t>[16]</t>
  </si>
  <si>
    <t>[17]</t>
  </si>
  <si>
    <t>[18]</t>
  </si>
  <si>
    <t>[19]</t>
  </si>
  <si>
    <t>[20]</t>
  </si>
  <si>
    <t>[21]</t>
  </si>
  <si>
    <t>[22]</t>
  </si>
  <si>
    <t>[23]</t>
  </si>
  <si>
    <t>[24]</t>
  </si>
  <si>
    <t>[25]</t>
  </si>
  <si>
    <t>[26]</t>
  </si>
  <si>
    <t>[27]</t>
  </si>
  <si>
    <t>[28]</t>
  </si>
  <si>
    <t>[29]</t>
  </si>
  <si>
    <t>[30]</t>
  </si>
  <si>
    <t xml:space="preserve">sowie weitere ggf. regional vereinbarte Anpassungen </t>
  </si>
  <si>
    <t>KV-Bezirk</t>
  </si>
  <si>
    <t>Schleswig-Holstein</t>
  </si>
  <si>
    <t>Hamburg</t>
  </si>
  <si>
    <t>Bremen</t>
  </si>
  <si>
    <t>Niedersachsen</t>
  </si>
  <si>
    <t>Westfalen-Lippe</t>
  </si>
  <si>
    <t>Nordrhein</t>
  </si>
  <si>
    <t>Hessen</t>
  </si>
  <si>
    <t>Rheinland-Pfalz</t>
  </si>
  <si>
    <t>Baden-Württemberg</t>
  </si>
  <si>
    <t>Bayern</t>
  </si>
  <si>
    <t>Berlin</t>
  </si>
  <si>
    <t>Saarland</t>
  </si>
  <si>
    <t>Mecklenburg-Vorpommern</t>
  </si>
  <si>
    <t>Brandenburg</t>
  </si>
  <si>
    <t>Sachsen-Anhalt</t>
  </si>
  <si>
    <t>Thüringen</t>
  </si>
  <si>
    <t>Sachsen</t>
  </si>
  <si>
    <t>[16]+[18]+[19]+[20]</t>
  </si>
  <si>
    <t>[17]+[21]</t>
  </si>
  <si>
    <t>[24a]</t>
  </si>
  <si>
    <t>[24b]</t>
  </si>
  <si>
    <t>[25a]</t>
  </si>
  <si>
    <t>[25b]</t>
  </si>
  <si>
    <t>[24b]/[24a]-1</t>
  </si>
  <si>
    <t>[25b]/[25a]-1</t>
  </si>
  <si>
    <t>[22]*(1+[24])*(1+[25])*(1+[26])*(1+[27])*(1+[28])</t>
  </si>
  <si>
    <t>[23]*(1+[24])*(1+[25])*(1+[26])*(1+[27])*(1+[28])</t>
  </si>
  <si>
    <t>[31]</t>
  </si>
  <si>
    <t>[32]</t>
  </si>
  <si>
    <t xml:space="preserve">[33] </t>
  </si>
  <si>
    <t xml:space="preserve">[34] </t>
  </si>
  <si>
    <t>[29]+[31]</t>
  </si>
  <si>
    <t>[30]+[32]</t>
  </si>
  <si>
    <t>[35]</t>
  </si>
  <si>
    <t>Anteile der auf die Kinder- und Jugendmedizin entfallenden ASV-Ausgangsleistungsmengen</t>
  </si>
  <si>
    <t>Tuberkulose und atypische Mykobakteriose</t>
  </si>
  <si>
    <t>2A0100</t>
  </si>
  <si>
    <t>Marfan-Syndrom</t>
  </si>
  <si>
    <t>Pulmonale Hypertonie</t>
  </si>
  <si>
    <t>2K0100</t>
  </si>
  <si>
    <t>2L0100</t>
  </si>
  <si>
    <t>2B0100</t>
  </si>
  <si>
    <t>Mukoviszidose</t>
  </si>
  <si>
    <t>Rheumatologische Erkrankungen (Kinder und Jugendliche)</t>
  </si>
  <si>
    <t>1B0101</t>
  </si>
  <si>
    <t>Morbus Wilson</t>
  </si>
  <si>
    <t>Ausgewählte seltene Lebererkrankungen</t>
  </si>
  <si>
    <t>2H0100</t>
  </si>
  <si>
    <t>2O0100</t>
  </si>
  <si>
    <t>Hämophilie</t>
  </si>
  <si>
    <t>Sarkoidose</t>
  </si>
  <si>
    <t>2E0100</t>
  </si>
  <si>
    <t>2C0100</t>
  </si>
  <si>
    <t>2D0100</t>
  </si>
  <si>
    <t>Chronisch entzündliche Darmerkrankungen</t>
  </si>
  <si>
    <t>Neuromuskuläre Erkrankungen</t>
  </si>
  <si>
    <t>1J0100</t>
  </si>
  <si>
    <t>Versichertenzahl im Vorjahresquartal</t>
  </si>
  <si>
    <t>Versichertenzahl im Abrechnungsquartal</t>
  </si>
  <si>
    <t>- ASV-Indikationen für Versicherte unter 18 Jahre -</t>
  </si>
  <si>
    <r>
      <rPr>
        <b/>
        <sz val="11"/>
        <rFont val="Calibri"/>
        <family val="2"/>
        <scheme val="minor"/>
      </rPr>
      <t>SV-</t>
    </r>
    <r>
      <rPr>
        <sz val="11"/>
        <rFont val="Calibri"/>
        <family val="2"/>
        <scheme val="minor"/>
      </rPr>
      <t>Bereinigungsvolumen in Euro, welches auf das garantierte Zuschlagsvolumen für die Förderung der Kinder- und Jugendmedizin  entfällt</t>
    </r>
  </si>
  <si>
    <t>Die grau unterlegten Felder sind zu befüllen. Durch die Unterlegung mit Formeln werden die weiteren Schritte automatisch umgesetzt.</t>
  </si>
  <si>
    <t>In Spalte A werden die einzelnen Schritte nummeriert.</t>
  </si>
  <si>
    <t>In Spalte B wird eine Kurzbezeichung des jeweiligen Schrittes genannt.</t>
  </si>
  <si>
    <t xml:space="preserve">In Spalte E ist der zugehörige Beschlusstext aufgeführt.  </t>
  </si>
  <si>
    <t>In Spalte C erfolgt die Beschreibung des Rechenschrittes in Formel-Schreibweise.</t>
  </si>
  <si>
    <t>In Spalte D sind die Werte einzutragen bzw. werden Werte durch das Rechenschema bestimmt.</t>
  </si>
  <si>
    <t>Die KV-spezifischen Werte in den Schritten [20] und [21] sind auf Basis der in der Hilfstabelle in Blatt "TabelleC" berichteten Anteile der auf die Kinder- und Jugendmedizin entfallenden ASV-Ausgangsleistungsmengen zu berechnen.</t>
  </si>
  <si>
    <t>gemäß Berechnungsvorgaben im Beschluss des Bewertungsausschusses in seiner 419. Sitzung (schriftliche Beschlussfassung), zuletzt geändert durch Teil A des Beschlusses des Bewertungausschusses in seiner 700. Sitzung (schriftliche Beschlussfassung),</t>
  </si>
  <si>
    <t>Multiple 
Sklerose</t>
  </si>
  <si>
    <t>1E0100</t>
  </si>
  <si>
    <t>ab ASV-Bereinigungsquartal 3/2024</t>
  </si>
  <si>
    <t>sowie im Beschluss des Bewertungsausschusses in seiner 420. Sitzung (schriftliche Beschlussfassung), zuletzt geändert durch den Beschluss des Bewertungausschusses in seiner 748. Sitzung (schriftliche Beschlussfassung)</t>
  </si>
  <si>
    <t>1F0100</t>
  </si>
  <si>
    <t>Zerebrale Anfallsleiden (Epilepsie)</t>
  </si>
  <si>
    <t>Kumulierte Unterschreitung in Euro bis einschließlich dem jeweiligen Vorquartal</t>
  </si>
  <si>
    <t>Kumulierte Unterschreitung in Euro bis einschließlich dem jeweiligen Vorquartal abzüglich etwaiger Abschmelzung im Vorquartal</t>
  </si>
  <si>
    <t>Unterschreitung in Euro im aktuellen Quartal</t>
  </si>
  <si>
    <t>Verrechnungsvolumen in Euro aus der kumulierten Unterschreitung bis einschließlich dem jeweiligen Vorquartal</t>
  </si>
  <si>
    <t>Kumulierte Unterschreitung in Euro bis einschließlich dem aktuellen Quartal</t>
  </si>
  <si>
    <t>Kumulierte Ausgleichszahlung in Euro bis einschließlich dem jeweiligen Vorquartal (im Zeitraum vom letzten 2. Quartal eines Jahres bis zum jeweiligen Vorquartal)</t>
  </si>
  <si>
    <t>Kumulierte Ausgleichszahlung in Euro bis einschließlich dem aktuellen Quartal (im Zeitraum vom letzten 2. Quartal eines Jahres bis zum aktuellen Quartal)</t>
  </si>
  <si>
    <t>[36]</t>
  </si>
  <si>
    <t>[42]</t>
  </si>
  <si>
    <t>[37]</t>
  </si>
  <si>
    <t>[36]-[37]</t>
  </si>
  <si>
    <t>max([33]-[35];0)</t>
  </si>
  <si>
    <t>[38]</t>
  </si>
  <si>
    <t>[39]</t>
  </si>
  <si>
    <t>max([35]-[33];0)</t>
  </si>
  <si>
    <t>min([40];[38])</t>
  </si>
  <si>
    <t>[41]</t>
  </si>
  <si>
    <t>[40]</t>
  </si>
  <si>
    <t>[38]+[39]-[41]</t>
  </si>
  <si>
    <t>[43]</t>
  </si>
  <si>
    <t>[40]-[41]</t>
  </si>
  <si>
    <t>[44]</t>
  </si>
  <si>
    <t>[43]+[44]</t>
  </si>
  <si>
    <t>[45]</t>
  </si>
  <si>
    <t>[46]</t>
  </si>
  <si>
    <t>[47]</t>
  </si>
  <si>
    <t>Jahr</t>
  </si>
  <si>
    <t>Quartal</t>
  </si>
  <si>
    <t>Q2: 0,00 €
Q3, Q4, Q1: [45] aus Vorquartal</t>
  </si>
  <si>
    <t>Q2, Q3, Q4: 0,00 €
Q1: max([42]-[45];0)</t>
  </si>
  <si>
    <t>[28b]</t>
  </si>
  <si>
    <t>Kassenwechslereffekt für die Jahre 2023 bis zum Vorjahresquartal (sofern noch nicht regional umgesetzt)</t>
  </si>
  <si>
    <t>Die Höhe der Ausgleichszahlung nach Verrechnung für eine Kassenärztliche Vereinigung ist zu dokumentieren und auf die Krankenkassen nach ihrem jeweiligen Anteil an den gemäß Nr. 2 abgegrenzten Leistungen im jeweiligen Quartal aufzuteilen gemäß den Vorgaben des Bewertungsausschusses in seiner 383. Sitzung am 21. September 2016 zu Vorgaben für ein Verfahren zur Ermittlung der Aufsatzwerte und der Anteile der einzelnen Krankenkassen, zuletzt geändert durch Teil C des Beschlusses des Erweiterten Bewertungsausschusses in seiner 85. Sitzung am 20. Mai 2025, oder entsprechenden Folgebeschlüssen.</t>
  </si>
  <si>
    <t>Die regionalen Gesamtvertragspartner überprüfen jährlich nach Vorliegen der jeweiligen Abrechnungsdaten für das 1. Quartal, ob der für die in Nr. 2 definierten Leistungen erbrachte Leistungsbedarf gemäß regionaler Euro-Gebührenordnung innerhalb der MGV des gesamtvertragszuständigen KV-Bezirks im jeweiligen Quartal im Zeitraum vom 2. Quartal des Vorjahres bis zum 1. Quartal des aktuellen Kalenderjahres die Kinderarzt-MGV nach Nr. 3 bzw. fortgeschrieben gemäß Nr. 5 insgesamt unterschreitet.</t>
  </si>
  <si>
    <t>für 4/2025 bis 3/2026; sonst 0</t>
  </si>
  <si>
    <t>Für die Fortschreibung der Kinderarzt-MGV sowie des garantierten Zuschlagsvolumens für Kinder- und Jugendmedizin in den Quartalen 2/2025 und 3/2025 ist das Rechenschema des Blattes "2-2025 bis 3-2025" zu verwenden.</t>
  </si>
  <si>
    <t>Für die Fortschreibung der Kinderarzt-MGV sowie des garantierten Zuschlagsvolumens für Kinder- und Jugendmedizin ab dem Quartal 4/2025 ist das Rechenschema des Blattes "4-2025 ff" zu verwenden.</t>
  </si>
  <si>
    <t>[33] aus dem Vorjahresquartal</t>
  </si>
  <si>
    <t>Um ASV-Bereinigung für das aktuelle Abrechnungsquartal fortgeschriebenes garantiertes Zuschlagsvolumen in Euro für die Förderung der Kinder- und Jugendmedizin</t>
  </si>
  <si>
    <t>Leistungsbedarf gemäß regionaler Euro-Gebührenordnung im aktuellen Abrechnungsquartal für Leistungen des Kap. 4 EBM, sofern diese Leistungen in der gesamtvertragszuständigen KV der MGV des aktuellen Abrechnungsquartals zugehörig sind, jedoch ohne NVI und ohne GOPen 04003 bis 04005</t>
  </si>
  <si>
    <t xml:space="preserve">Ausgangswert des garantierten Zuschlagsvolumens in Euro für die Förderung der Kinder- und Jugendmedizin für das aktuelle Abrechnungsquartal </t>
  </si>
  <si>
    <t xml:space="preserve">Um prozentuale Veränderungen fortgeschriebenes garantiertes Zuschlagsvolumen in Euro für die Förderung der Kinder- und Jugendmedizin für das aktuelle Abrechnungsquartal </t>
  </si>
  <si>
    <t xml:space="preserve">Endgültig fortgeschriebenes garantiertes Zuschlagsvolumen in Euro für die Förderung der Kinder- und Jugendmedizin für das aktuelle Abrechnungsquartal </t>
  </si>
  <si>
    <t>[34] aus dem Vorjahresquartal</t>
  </si>
  <si>
    <t>und die basiswirksamen prozentualen Veränderungen aufgrund von Beschlüssen des Bewertungsausschusses</t>
  </si>
  <si>
    <t>Fortschreibung aufgrund der Anpassung des regionalen Punktwerts von t-1 nach t</t>
  </si>
  <si>
    <t>Fortschreibung um Veränderungsrate gemäß § 87a Abs. 4 Satz 1 Nr. 1 SGB V von t-1 nach t</t>
  </si>
  <si>
    <t>Fortschreibung um Veränderungsrate gemäß § 87a Abs. 4 Satz 1 Nr. 2 bis 5 SGB V von t-1 nach t</t>
  </si>
  <si>
    <t>Weitere ggf. regional vereinbarte Anpassungen</t>
  </si>
  <si>
    <t>Basiswirksame prozentuale Veränderungen aufgrund von Beschlüssen des Bewertungsausschusses</t>
  </si>
  <si>
    <t>Um ASV-Bereinigung für das aktuelle Abrechnungsquartal  fortgeschriebenes garantiertes Zuschlagsvolumen in Euro für die Förderung der Kinder- und Jugendmedizin</t>
  </si>
  <si>
    <t>Bei der Fortschreibung auf das aktuelle Quartal sind die Anpassung des regionalen Punktwerts,</t>
  </si>
  <si>
    <t xml:space="preserve">Diese Zuschläge sind in den Transparenzdaten nach Nr. 7 zu dokumentieren.  </t>
  </si>
  <si>
    <t xml:space="preserve">Ausgangswert der Kinderarzt-MGV in Euro für das aktuelle Abrechnungsquartal </t>
  </si>
  <si>
    <t>Um Eindeckelungen, neue Leistungen einschließlich weiterer BA-Anpassungen und ASV-Bereinigung für das aktuelle Abrechnungsquartal fortgeschriebene Kinderarzt-MGV in Euro</t>
  </si>
  <si>
    <t xml:space="preserve">Um prozentuale Veränderungen fortgeschriebene Kinderarzt-MGV in Euro für das aktuelle Abrechnungsquartal </t>
  </si>
  <si>
    <t xml:space="preserve">Endgültige fortgeschriebene Kinderarzt-MGV in Euro für das aktuelle Abrechnungsquartal </t>
  </si>
  <si>
    <t xml:space="preserve">In diesem Fall vereinbaren sie bis zum Ende des jeweiligen Jahres gemäß § 87a Abs. 3b Satz 3 SGB V jeweils nicht basiswirksame Zuschläge zur Förderung der Leistungen der Kinder- und Jugendmedizin, deren Auszahlungshöhe in Summe der in Satz 1 genannten Unterschreitung entspricht und mit denen die ggf. aufgelaufenen Rückstellungen aus Unterschreitungen im jeweiligen Zeitraum vom 2. Quartal des Vorjahres bis zum 1. Quartal des aktuellen Kalenderjahres aufgelöst werden. </t>
  </si>
  <si>
    <t>5. Fortschreibung der Kinderarzt-MGV nach Nr. 3 sowie des garantierten Zuschlagsvolumens für Kinder- und Jugendmedizin nach Nr. 4</t>
  </si>
  <si>
    <t xml:space="preserve">Für den Fall von Eindeckelungen, die die Kinderarzt-MGV betreffen, ist das Verfahren gemäß den Vorgaben des Bewertungsausschusses in seiner 383. Sitzung am 21. September 2016 zu Vorgaben für ein Verfahren zur Ermittlung der Aufsatzwerte und der Anteile der einzelnen Krankenkassen, zuletzt geändert durch Teil C des Beschlusses des Erweiterten Bewertungsausschusses in seiner 85. Sitzung am 20. Mai 2025, oder entsprechenden Folgebeschlüssen anzuwenden. </t>
  </si>
  <si>
    <t>Für im Gesetz vorgesehene Bereinigungen sind die Verfahren gemäß Beschluss des Bewertungsausschusses in seiner 420. Sitzung (schriftliche Beschlussfassung), zuletzt geändert durch den Beschluss des Bewertungsausschusses in seiner 748. Sitzung (schriftliche Beschlussfassung), oder entsprechenden Folgebeschlüssen analog anzuwenden und die ermittelten Beträge aus der Kinderarzt-MGV bzw. aus dem garantierten Zuschlagsvolumen für Kinder- und Jugendmedizin zu bereinigen.
Hinweis: negatives Vorzeichen bei Abzug von der MGV</t>
  </si>
  <si>
    <t>Regional vereinbarter Punktwert in Cent im Vorjahresquartal</t>
  </si>
  <si>
    <t xml:space="preserve">Regional vereinbarter Punktwert in Cent im Abrechnungsquartal </t>
  </si>
  <si>
    <r>
      <t xml:space="preserve">Kassenwechslereffekt vom Vorjahr auf das aktuelle Jahr
</t>
    </r>
    <r>
      <rPr>
        <i/>
        <sz val="11"/>
        <rFont val="Calibri"/>
        <family val="2"/>
        <scheme val="minor"/>
      </rPr>
      <t>(quartalsweise ab 4/2025)</t>
    </r>
  </si>
  <si>
    <t xml:space="preserve">die die Kinderarzt-MGV bzw. das garantierte Zuschlagsvolumen für Kinder- und Jugendmedizin betreffenden Veränderungsraten gemäß § 87a Abs. 4 Satz 1 Nr. 1 bis 5 SGB V </t>
  </si>
  <si>
    <r>
      <rPr>
        <b/>
        <sz val="11"/>
        <rFont val="Calibri"/>
        <family val="2"/>
        <scheme val="minor"/>
      </rPr>
      <t>SV-</t>
    </r>
    <r>
      <rPr>
        <sz val="11"/>
        <rFont val="Calibri"/>
        <family val="2"/>
        <scheme val="minor"/>
      </rPr>
      <t>Bereinigungsvolumen in Euro, welches auf die Kinderarzt-MGV entfällt</t>
    </r>
  </si>
  <si>
    <t>Für im Gesetz vorgesehene Bereinigungen sind die Verfahren gemäß Beschluss des Bewertungsausschusses in seiner 489. Sitzung (schriftliche Beschlussfassung), zuletzt geändert durch den Beschluss des Bewertungsausschusses in seiner 759. Sitzung (schriftliche Beschussfassung), oder entsprechenden Folgebeschlüssen analog anzuwenden und die ermittelten Beträge aus der Kinderarzt-MGV bzw. aus dem garantierten Zuschlagsvolumen für Kinder- und Jugendmedizin zu bereinigen.
Hinweis: negatives Vorzeichen bei Abzug von der MGV</t>
  </si>
  <si>
    <t xml:space="preserve">Die in Nr. 2 definierten Leistungen werden mit den Preisen der regionalen Euro-Gebührenordnung ohne Honorarbegrenzung oder -minderung vergütet. Sofern die Kinderarzt-MGV hierfür nicht ausreicht, erfolgen gemäß § 87a Abs. 3b Satz 9 SGB V Ausgleichszahlungen durch die Krankenkassen. Die Ausgleichszahlung für eine Kassenärztliche Vereinigung ergibt sich je Quartal als Differenz zwischen dem für die in Nr. 2 definierten Leistungen erbrachten Leistungsbedarf gemäß regionaler Euro-Gebührenordnung innerhalb der MGV des gesamtvertragszuständigen KV-Bezirks und der Kinderarzt-MGV nach Nr. 3 bzw. fortgeschrieben gemäß Nr. 5.  </t>
  </si>
  <si>
    <t xml:space="preserve">Eine Unterschreitung liegt vor, insofern und insoweit der für die in Nr. 2 definierten Leistungen erbrachte Leistungsbedarf gemäß regionaler Euro-Gebührenordnung innerhalb der MGV des gesamtvertragszuständigen KV-Bezirks im aktuellen Quartal die Kinderarzt-MGV nach Nr. 3 bzw. fortgeschrieben gemäß Nr. 5 unterschreitet. Ggf. festgestellte Unterschreitungen in den vorausgegangenen Quartalen sind mit einer Ausgleichszahlung im aktuellen Quartal zu verrechnen. </t>
  </si>
  <si>
    <r>
      <t xml:space="preserve">Abschmelzung von Unterschreitung im Zeitraum vom 2. Quartal des Vorjahres bis zum 1. Quartal des aktuellen Jahres
</t>
    </r>
    <r>
      <rPr>
        <i/>
        <sz val="11"/>
        <rFont val="Calibri"/>
        <family val="2"/>
        <scheme val="minor"/>
      </rPr>
      <t xml:space="preserve">(nur im 2. Quartal jeden Jahres relevant) </t>
    </r>
  </si>
  <si>
    <r>
      <t xml:space="preserve">Ausgleichszahlung für die KV in Euro </t>
    </r>
    <r>
      <rPr>
        <b/>
        <sz val="11"/>
        <rFont val="Calibri"/>
        <family val="2"/>
        <scheme val="minor"/>
      </rPr>
      <t>vor Abzug</t>
    </r>
    <r>
      <rPr>
        <sz val="11"/>
        <rFont val="Calibri"/>
        <family val="2"/>
        <scheme val="minor"/>
      </rPr>
      <t xml:space="preserve"> der kumulierten Unterschreitung aus Vorquartalen bis einschließlich dem jeweiligen Vorquartal</t>
    </r>
  </si>
  <si>
    <r>
      <t xml:space="preserve">Ausgleichszahlung für die KV in Euro
</t>
    </r>
    <r>
      <rPr>
        <i/>
        <sz val="11"/>
        <rFont val="Calibri"/>
        <family val="2"/>
        <scheme val="minor"/>
      </rPr>
      <t>(die auf die einzelnen Krankenkassen entfallenden Zahlbeträge werden im Formblatt 3-Vorgang 24 ausgewiesen)</t>
    </r>
  </si>
  <si>
    <t xml:space="preserve">6. Ziffer 1. Unterschreitungen/Ausgleichszahlungen gemäß § 87a Abs. 3b Satz 9 SGB V </t>
  </si>
  <si>
    <t>Leistungsbedarf gemäß regionaler Euro-Gebührenordnung im aktuellen Abrechnungsquartal für Leistungen des Kap. 4 EBM, sofern diese Leistungen in der gesamtvertragszuständigen KV der MGV des aktuellen Abrechnungsquartals zugehörig sind, jedoch ohne NVI und ohne GOPen 04004 und 04005</t>
  </si>
  <si>
    <r>
      <t xml:space="preserve">Verbleibendes Zuschlagsvolumen in Euro für Zuschläge nach § 87a Abs. 3b Satz 3 SGB V, entsprechend dem kumulierten Überschuss von Unterschreitungen gegenüber Ausgleichszahlungen bis zum aktuellen Quartal
</t>
    </r>
    <r>
      <rPr>
        <i/>
        <sz val="11"/>
        <rFont val="Calibri"/>
        <family val="2"/>
        <scheme val="minor"/>
      </rPr>
      <t xml:space="preserve">(nur im 1. Quartal jeden Jahres relevant) </t>
    </r>
  </si>
  <si>
    <r>
      <t xml:space="preserve">Ausgezahltes Zuschlagsvolumen in Euro auf Basis der Vereinbarung nach § 87a Abs. 3b </t>
    </r>
    <r>
      <rPr>
        <b/>
        <sz val="11"/>
        <rFont val="Calibri"/>
        <family val="2"/>
        <scheme val="minor"/>
      </rPr>
      <t>Satz 3</t>
    </r>
    <r>
      <rPr>
        <sz val="11"/>
        <rFont val="Calibri"/>
        <family val="2"/>
        <scheme val="minor"/>
      </rPr>
      <t xml:space="preserve"> SGB V</t>
    </r>
  </si>
  <si>
    <t>6. Ziffer 2.  Zuschläge gemäß § 87a Abs. 3b Satz 3 SGB V</t>
  </si>
  <si>
    <t xml:space="preserve">Im Falle eines vorhandenen garantierten Zuschlagsvolumens für Kinder- und Jugendmedizin nach Nr. 4 bzw. fortgeschrieben gemäß Nr. 5 werden gemäß § 87a Abs. 3b Satz 5 SGB V durch die regionalen Gesamtvertragspartner weitere mit befreiender Wirkung aus dem garantierten Zuschlagsvolumen für Kinder- und Jugendmedizin zu zahlende Zuschläge vereinbart. </t>
  </si>
  <si>
    <t>und die basiswirksamen prozentualen Veränderungen aufgrund von Beschlüssen des Bewertungsausschusses zu berücksichtigen.</t>
  </si>
  <si>
    <t>[28a]</t>
  </si>
  <si>
    <t>[22]*(1+[24])*(1+[25])*(1+[26])*(1+[27])*(1+[28])*(1+[28a]*(1+[28b])</t>
  </si>
  <si>
    <t>[23]*(1+[24])*(1+[25])*(1+[26])*(1+[27])*(1+[28])*(1+[28a]*(1+[28b])</t>
  </si>
  <si>
    <t>für 4/2025 bis 3/2026: insbesondere Einbeziehung GOP 04003 als Honorar in 2/2022 gesteigert um Fortentwicklungen gemäß [24] bis [28] bis zum Vorjahresquartal</t>
  </si>
  <si>
    <t>Dieses Rechenschema ist als Hilfsmittel anzusehen und ersetzt nicht die Regelungen des Beschlusses des 804. BA</t>
  </si>
  <si>
    <t>Excel-Tabelle zur Darstellung des Rechenweges (Rechenschema) gemäß Beschluss des Bewertungsausschusses in seiner 804. Sitzung (schriftliche Beschlussfassung)</t>
  </si>
  <si>
    <t>MGV-Eindeckelungsvolumen in Euro im aktuellen Abrechnungsquartal, bezogen auf die für das aktuelle Quartal in Nr. 2 des Beschlusses aus der 804. Sitzung definierten Leistungen</t>
  </si>
  <si>
    <t xml:space="preserve">Anpassungen durch den BA aufgrund von Bewertungsanpassungen, Aufnahme neuer Leistungen oder Verschiebungen von Leistungen in die und aus der Kinderarzt-MGV in Euro im aktuellen Abrechnungsquartal </t>
  </si>
  <si>
    <r>
      <rPr>
        <b/>
        <sz val="11"/>
        <rFont val="Calibri"/>
        <family val="2"/>
        <scheme val="minor"/>
      </rPr>
      <t>ASV-</t>
    </r>
    <r>
      <rPr>
        <sz val="11"/>
        <rFont val="Calibri"/>
        <family val="2"/>
        <scheme val="minor"/>
      </rPr>
      <t xml:space="preserve">Bereinigungsvolumen in Euro, welches auf die Kinderarzt-MGV </t>
    </r>
    <r>
      <rPr>
        <strike/>
        <sz val="11"/>
        <rFont val="Calibri"/>
        <family val="2"/>
        <scheme val="minor"/>
      </rPr>
      <t xml:space="preserve"> </t>
    </r>
    <r>
      <rPr>
        <sz val="11"/>
        <rFont val="Calibri"/>
        <family val="2"/>
        <scheme val="minor"/>
      </rPr>
      <t>entfällt
(Hierzu wird das jeweilige auf die MGV entfallende KV- und indikationsspezifische ASV-Differenzbereinigungsvolumen im aktuellen Abrechnungsquartal zuerst mit dem zugehörigen KV- und indikationsspezifischen Anteil der auf die Kinder- und Jugendmedizin entfallenden ASV-Ausgangsleistungsmengen gemäß Tabelle C multipliziert. Die so ermittelten auf die Kinder- und Jugendmedizin entfallenden KV- und indikationsspezifischen ASV-Differenzbereinigungsmengen werden anschließend auf KV-Ebene aufsummiert.)</t>
    </r>
  </si>
  <si>
    <t>Sollten dem Kapitel 4 neue Leistungen zugeordnet, Bewertungsanpassungen vorgegeben oder Verschiebungen von Leistungen in die bzw. aus der Kinderarzt-MGV vorgenommen werden, beschließt der Bewertungsausschuss zu der notwendigen Anpassung der Kinderarzt-MGV. 
Hinweis: negatives Vorzeichen bei Abzug von der MGV</t>
  </si>
  <si>
    <r>
      <rPr>
        <b/>
        <sz val="11"/>
        <rFont val="Calibri"/>
        <family val="2"/>
        <scheme val="minor"/>
      </rPr>
      <t>ASV-</t>
    </r>
    <r>
      <rPr>
        <sz val="11"/>
        <rFont val="Calibri"/>
        <family val="2"/>
        <scheme val="minor"/>
      </rPr>
      <t>Bereinigungsvolumen in Euro, welches auf das garantierte Zuschlagsvolumen für die Förderung der Kinder- und Jugendmedizin  entfällt
(Hierzu wird das jeweilige auf das garantierte Zuschlagsvolumen entfallende KV- und indikationsspezifische ASV-Differenzbereinigungsvolumen im aktuellen Abrechnungsquartal zuerst mit dem zugehörigen KV- und indikationsspezifischen Anteil der auf die Kinder- und Jugendmedizin entfallenden ASV-Ausgangsleistungsmengen gemäß Tabelle C multipliziert. Die so ermittelten auf die Kinder- und Jugendmedizin entfallenden KV- und indikationsspezifischen ASV-Differenzbereinigungsmengen werden anschließend auf KV-Ebene aufsummiert.)</t>
    </r>
  </si>
  <si>
    <t>Q2/2025: 0,00 €
Q3/2025: [42] aus Vorquartal</t>
  </si>
  <si>
    <t>Q2/2025: 0,00 €
Q3/2025: 0,00 €</t>
  </si>
  <si>
    <t>Q2/2025: 0,00 €
Q3/2025: [45] aus Vorquartal</t>
  </si>
  <si>
    <t>sowie mit Wirkung ab dem Abrechnungsquartal 4/2025 auch der Kassenwechslereffekt zu berücksichtigen, wobei für die Abrechnungsquartale 4/2025 bis 3/2026 die Kassenwechslereffekte seit dem Jahr 2023 kumulativ anzuwenden sind.</t>
  </si>
  <si>
    <r>
      <t>Endgültige fortgeschriebene</t>
    </r>
    <r>
      <rPr>
        <sz val="11"/>
        <color rgb="FFFF0000"/>
        <rFont val="Calibri"/>
        <family val="2"/>
        <scheme val="minor"/>
      </rPr>
      <t xml:space="preserve"> </t>
    </r>
    <r>
      <rPr>
        <sz val="11"/>
        <rFont val="Calibri"/>
        <family val="2"/>
        <scheme val="minor"/>
      </rPr>
      <t xml:space="preserve">Kinderarzt-MGV in Euro für das aktuelle Abrechnungsquartal </t>
    </r>
  </si>
  <si>
    <t>[42] aus Vorquartal</t>
  </si>
  <si>
    <t>Q3, Q4, Q1: 0,00 €
Q2: [46] aus Vorquartal</t>
  </si>
  <si>
    <t>Um Eindeckelungen, neue Leistungen einschließlich weiterer BA-Anpassungen und ASV-Bereinigung für das aktuelle Abrechnungsquartal  fortgeschriebene Kinderarzt-MGV in Euro</t>
  </si>
  <si>
    <t>Anmerkungen und Erläuterungen der KV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</si>
</sst>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quot;€&quot;"/>
    <numFmt numFmtId="165" formatCode="0.0000%"/>
    <numFmt numFmtId="166" formatCode="#,##0.0000"/>
    <numFmt numFmtId="167" formatCode="#,##0.00\ _€"/>
  </numFmts>
  <fonts count="14"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b/>
      <sz val="14"/>
      <name val="Calibri"/>
      <family val="2"/>
      <scheme val="minor"/>
    </font>
    <font>
      <b/>
      <sz val="16"/>
      <name val="Arial"/>
      <family val="2"/>
    </font>
    <font>
      <b/>
      <sz val="9"/>
      <name val="Calibri"/>
      <family val="2"/>
      <scheme val="minor"/>
    </font>
    <font>
      <sz val="11"/>
      <color rgb="FFFF0000"/>
      <name val="Calibri"/>
      <family val="2"/>
      <scheme val="minor"/>
    </font>
    <font>
      <b/>
      <sz val="11"/>
      <color rgb="FFFF0000"/>
      <name val="Calibri"/>
      <family val="2"/>
      <scheme val="minor"/>
    </font>
    <font>
      <b/>
      <sz val="11"/>
      <color rgb="FFEE0000"/>
      <name val="Calibri"/>
      <family val="2"/>
      <scheme val="minor"/>
    </font>
    <font>
      <sz val="11"/>
      <color rgb="FF00B0F0"/>
      <name val="Calibri"/>
      <family val="2"/>
      <scheme val="minor"/>
    </font>
    <font>
      <i/>
      <sz val="11"/>
      <name val="Calibri"/>
      <family val="2"/>
      <scheme val="minor"/>
    </font>
    <font>
      <strike/>
      <sz val="11"/>
      <name val="Calibri"/>
      <family val="2"/>
      <scheme val="minor"/>
    </font>
    <font>
      <b/>
      <sz val="16"/>
      <name val="Calibri"/>
      <family val="2"/>
      <scheme val="minor"/>
    </font>
  </fonts>
  <fills count="6">
    <fill>
      <patternFill patternType="none"/>
    </fill>
    <fill>
      <patternFill patternType="gray125"/>
    </fill>
    <fill>
      <patternFill patternType="solid">
        <fgColor rgb="FF00B0F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D9D9D9"/>
        <bgColor indexed="64"/>
      </patternFill>
    </fill>
  </fills>
  <borders count="7">
    <border>
      <left/>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54">
    <xf numFmtId="0" fontId="0" fillId="0" borderId="0" xfId="0"/>
    <xf numFmtId="0" fontId="2" fillId="0" borderId="0" xfId="0" applyFont="1" applyAlignment="1">
      <alignment vertical="top" wrapText="1"/>
    </xf>
    <xf numFmtId="0" fontId="2" fillId="0" borderId="0" xfId="0" applyFont="1" applyAlignment="1">
      <alignment vertical="top"/>
    </xf>
    <xf numFmtId="0" fontId="4" fillId="0" borderId="0" xfId="0" applyFont="1"/>
    <xf numFmtId="0" fontId="2" fillId="0" borderId="0" xfId="0" applyFont="1" applyAlignment="1">
      <alignment horizontal="left" vertical="center" wrapText="1"/>
    </xf>
    <xf numFmtId="0" fontId="2" fillId="0" borderId="0" xfId="0" applyFont="1"/>
    <xf numFmtId="0" fontId="2" fillId="0" borderId="4" xfId="0" applyFont="1" applyBorder="1" applyAlignment="1">
      <alignment horizontal="center" wrapText="1"/>
    </xf>
    <xf numFmtId="0" fontId="2" fillId="0" borderId="2" xfId="0" applyFont="1" applyBorder="1"/>
    <xf numFmtId="0" fontId="2" fillId="4" borderId="3" xfId="0" applyFont="1" applyFill="1" applyBorder="1"/>
    <xf numFmtId="0" fontId="2" fillId="0" borderId="3" xfId="0" applyFont="1" applyBorder="1"/>
    <xf numFmtId="0" fontId="2" fillId="0" borderId="1" xfId="0" applyFont="1" applyBorder="1"/>
    <xf numFmtId="0" fontId="5" fillId="0" borderId="0" xfId="0" applyFont="1" applyAlignment="1">
      <alignment horizontal="center" vertical="center"/>
    </xf>
    <xf numFmtId="0" fontId="4" fillId="0" borderId="0" xfId="0" quotePrefix="1" applyFont="1"/>
    <xf numFmtId="0" fontId="2" fillId="0" borderId="4" xfId="0" applyFont="1" applyBorder="1" applyAlignment="1">
      <alignment horizontal="center" vertical="top" wrapText="1"/>
    </xf>
    <xf numFmtId="11" fontId="2" fillId="0" borderId="4" xfId="0" quotePrefix="1" applyNumberFormat="1" applyFont="1" applyBorder="1" applyAlignment="1">
      <alignment horizontal="center" wrapText="1"/>
    </xf>
    <xf numFmtId="165" fontId="2" fillId="0" borderId="2" xfId="1" applyNumberFormat="1" applyFont="1" applyBorder="1"/>
    <xf numFmtId="165" fontId="2" fillId="4" borderId="3" xfId="1" applyNumberFormat="1" applyFont="1" applyFill="1" applyBorder="1"/>
    <xf numFmtId="165" fontId="2" fillId="0" borderId="3" xfId="1" applyNumberFormat="1" applyFont="1" applyBorder="1"/>
    <xf numFmtId="165" fontId="2" fillId="0" borderId="1" xfId="1" applyNumberFormat="1" applyFont="1" applyBorder="1"/>
    <xf numFmtId="10" fontId="2" fillId="0" borderId="0" xfId="1" applyNumberFormat="1" applyFont="1"/>
    <xf numFmtId="167" fontId="2" fillId="0" borderId="0" xfId="0" applyNumberFormat="1" applyFont="1" applyAlignment="1">
      <alignment vertical="top"/>
    </xf>
    <xf numFmtId="0" fontId="7" fillId="0" borderId="0" xfId="0" applyFont="1"/>
    <xf numFmtId="0" fontId="2" fillId="0" borderId="0" xfId="0" applyFont="1" applyAlignment="1">
      <alignment horizontal="left" vertical="top" wrapText="1"/>
    </xf>
    <xf numFmtId="0" fontId="13" fillId="0" borderId="0" xfId="0" applyFont="1"/>
    <xf numFmtId="0" fontId="3" fillId="0" borderId="0" xfId="0" applyFont="1"/>
    <xf numFmtId="0" fontId="3" fillId="0" borderId="0" xfId="0" applyFont="1" applyBorder="1" applyAlignment="1">
      <alignment vertical="top"/>
    </xf>
    <xf numFmtId="0" fontId="2" fillId="0" borderId="0" xfId="0" applyFont="1" applyBorder="1" applyAlignment="1">
      <alignment vertical="top"/>
    </xf>
    <xf numFmtId="0" fontId="9" fillId="0" borderId="0" xfId="0" applyFont="1" applyBorder="1" applyAlignment="1">
      <alignment horizontal="left" vertical="top"/>
    </xf>
    <xf numFmtId="0" fontId="9" fillId="3" borderId="0" xfId="0" applyFont="1" applyFill="1" applyBorder="1" applyAlignment="1">
      <alignment horizontal="left" vertical="top"/>
    </xf>
    <xf numFmtId="167" fontId="3" fillId="0" borderId="0" xfId="0" applyNumberFormat="1" applyFont="1" applyBorder="1" applyAlignment="1">
      <alignment vertical="top"/>
    </xf>
    <xf numFmtId="0" fontId="2" fillId="0" borderId="0" xfId="0" applyFont="1" applyBorder="1" applyAlignment="1">
      <alignment vertical="top" wrapText="1"/>
    </xf>
    <xf numFmtId="164" fontId="2" fillId="3" borderId="0" xfId="0" applyNumberFormat="1" applyFont="1" applyFill="1" applyBorder="1" applyAlignment="1">
      <alignment vertical="top"/>
    </xf>
    <xf numFmtId="164" fontId="2" fillId="0" borderId="0" xfId="0" applyNumberFormat="1" applyFont="1" applyBorder="1" applyAlignment="1">
      <alignment vertical="top"/>
    </xf>
    <xf numFmtId="166" fontId="2" fillId="3" borderId="0" xfId="0" applyNumberFormat="1" applyFont="1" applyFill="1" applyBorder="1" applyAlignment="1">
      <alignment vertical="top"/>
    </xf>
    <xf numFmtId="165" fontId="2" fillId="0" borderId="0" xfId="0" applyNumberFormat="1" applyFont="1" applyFill="1" applyBorder="1" applyAlignment="1">
      <alignment vertical="top"/>
    </xf>
    <xf numFmtId="3" fontId="2" fillId="3" borderId="0" xfId="0" applyNumberFormat="1" applyFont="1" applyFill="1" applyBorder="1" applyAlignment="1">
      <alignment vertical="top"/>
    </xf>
    <xf numFmtId="165" fontId="2" fillId="5" borderId="0" xfId="0" applyNumberFormat="1" applyFont="1" applyFill="1" applyBorder="1" applyAlignment="1">
      <alignment vertical="top"/>
    </xf>
    <xf numFmtId="164" fontId="2" fillId="5" borderId="0" xfId="0" applyNumberFormat="1" applyFont="1" applyFill="1" applyBorder="1" applyAlignment="1">
      <alignment vertical="top"/>
    </xf>
    <xf numFmtId="0" fontId="3" fillId="0" borderId="0" xfId="0" applyFont="1" applyBorder="1" applyAlignment="1">
      <alignment vertical="top" wrapText="1"/>
    </xf>
    <xf numFmtId="0" fontId="3" fillId="2" borderId="0" xfId="0" applyFont="1" applyFill="1" applyBorder="1" applyAlignment="1">
      <alignment horizontal="left" vertical="top"/>
    </xf>
    <xf numFmtId="0" fontId="8" fillId="2" borderId="0" xfId="0" applyFont="1" applyFill="1" applyBorder="1" applyAlignment="1">
      <alignment horizontal="left" vertical="top"/>
    </xf>
    <xf numFmtId="167" fontId="3" fillId="2" borderId="0" xfId="0" applyNumberFormat="1" applyFont="1" applyFill="1" applyBorder="1" applyAlignment="1">
      <alignment horizontal="right" vertical="top"/>
    </xf>
    <xf numFmtId="0" fontId="6" fillId="2" borderId="0" xfId="0" applyFont="1" applyFill="1" applyBorder="1" applyAlignment="1">
      <alignment horizontal="left" vertical="top"/>
    </xf>
    <xf numFmtId="0" fontId="7" fillId="0" borderId="0" xfId="0" applyFont="1" applyBorder="1" applyAlignment="1">
      <alignment vertical="top"/>
    </xf>
    <xf numFmtId="164" fontId="2" fillId="0" borderId="0" xfId="0" applyNumberFormat="1" applyFont="1" applyFill="1" applyBorder="1" applyAlignment="1">
      <alignment vertical="top"/>
    </xf>
    <xf numFmtId="167" fontId="8" fillId="2" borderId="0" xfId="0" applyNumberFormat="1" applyFont="1" applyFill="1" applyBorder="1" applyAlignment="1">
      <alignment horizontal="right" vertical="top"/>
    </xf>
    <xf numFmtId="0" fontId="3" fillId="2" borderId="0" xfId="0" applyFont="1" applyFill="1" applyBorder="1" applyAlignment="1">
      <alignment vertical="center"/>
    </xf>
    <xf numFmtId="0" fontId="3" fillId="2" borderId="0" xfId="0" applyFont="1" applyFill="1" applyBorder="1" applyAlignment="1">
      <alignment horizontal="left" vertical="center"/>
    </xf>
    <xf numFmtId="0" fontId="2" fillId="0" borderId="0" xfId="0" applyFont="1" applyBorder="1" applyAlignment="1">
      <alignment horizontal="left" vertical="top" wrapText="1"/>
    </xf>
    <xf numFmtId="0" fontId="10" fillId="0" borderId="0" xfId="0" applyFont="1" applyAlignment="1">
      <alignment vertical="top" wrapText="1"/>
    </xf>
    <xf numFmtId="0" fontId="2" fillId="0" borderId="0" xfId="0" applyFont="1" applyBorder="1" applyAlignment="1">
      <alignment vertical="top" wrapText="1"/>
    </xf>
    <xf numFmtId="0" fontId="2" fillId="0" borderId="5" xfId="0" applyFont="1" applyBorder="1" applyAlignment="1">
      <alignment horizontal="center" vertical="top" wrapText="1"/>
    </xf>
    <xf numFmtId="0" fontId="2" fillId="0" borderId="6" xfId="0" applyFont="1" applyBorder="1" applyAlignment="1">
      <alignment horizontal="center" vertical="top" wrapText="1"/>
    </xf>
    <xf numFmtId="0" fontId="3" fillId="0" borderId="0" xfId="0" applyFont="1" applyFill="1" applyBorder="1" applyAlignment="1">
      <alignment vertical="top"/>
    </xf>
  </cellXfs>
  <cellStyles count="2">
    <cellStyle name="Prozent" xfId="1" builtinId="5"/>
    <cellStyle name="Standard" xfId="0" builtinId="0"/>
  </cellStyles>
  <dxfs count="0"/>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2"/>
  <sheetViews>
    <sheetView workbookViewId="0"/>
  </sheetViews>
  <sheetFormatPr baseColWidth="10" defaultRowHeight="15" x14ac:dyDescent="0.25"/>
  <sheetData>
    <row r="1" spans="1:1" ht="21" x14ac:dyDescent="0.35">
      <c r="A1" s="23" t="s">
        <v>179</v>
      </c>
    </row>
    <row r="2" spans="1:1" x14ac:dyDescent="0.25">
      <c r="A2" s="24" t="s">
        <v>178</v>
      </c>
    </row>
    <row r="4" spans="1:1" s="21" customFormat="1" x14ac:dyDescent="0.25">
      <c r="A4" s="5" t="s">
        <v>130</v>
      </c>
    </row>
    <row r="5" spans="1:1" s="21" customFormat="1" x14ac:dyDescent="0.25">
      <c r="A5" s="5" t="s">
        <v>131</v>
      </c>
    </row>
    <row r="6" spans="1:1" x14ac:dyDescent="0.25">
      <c r="A6" t="s">
        <v>82</v>
      </c>
    </row>
    <row r="7" spans="1:1" x14ac:dyDescent="0.25">
      <c r="A7" t="s">
        <v>83</v>
      </c>
    </row>
    <row r="8" spans="1:1" x14ac:dyDescent="0.25">
      <c r="A8" t="s">
        <v>84</v>
      </c>
    </row>
    <row r="9" spans="1:1" x14ac:dyDescent="0.25">
      <c r="A9" t="s">
        <v>85</v>
      </c>
    </row>
    <row r="10" spans="1:1" x14ac:dyDescent="0.25">
      <c r="A10" t="s">
        <v>86</v>
      </c>
    </row>
    <row r="11" spans="1:1" x14ac:dyDescent="0.25">
      <c r="A11" t="s">
        <v>81</v>
      </c>
    </row>
    <row r="12" spans="1:1" x14ac:dyDescent="0.25">
      <c r="A12" t="s">
        <v>87</v>
      </c>
    </row>
  </sheetData>
  <pageMargins left="0.7" right="0.7" top="0.78740157499999996" bottom="0.78740157499999996"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42"/>
  <sheetViews>
    <sheetView zoomScaleNormal="100" workbookViewId="0">
      <pane ySplit="3" topLeftCell="A4" activePane="bottomLeft" state="frozen"/>
      <selection pane="bottomLeft" activeCell="D1" sqref="D1"/>
    </sheetView>
  </sheetViews>
  <sheetFormatPr baseColWidth="10" defaultColWidth="11.42578125" defaultRowHeight="15" x14ac:dyDescent="0.25"/>
  <cols>
    <col min="1" max="1" width="5.42578125" style="2" customWidth="1"/>
    <col min="2" max="2" width="60.7109375" style="2" customWidth="1"/>
    <col min="3" max="3" width="27.7109375" style="2" customWidth="1"/>
    <col min="4" max="4" width="23.7109375" style="20" customWidth="1"/>
    <col min="5" max="5" width="84.7109375" style="2" customWidth="1"/>
    <col min="6" max="6" width="56.7109375" style="2" customWidth="1"/>
    <col min="7" max="16384" width="11.42578125" style="2"/>
  </cols>
  <sheetData>
    <row r="1" spans="1:6" x14ac:dyDescent="0.25">
      <c r="A1" s="25" t="str">
        <f>D2&amp;". Quartal "&amp;D1</f>
        <v>2. Quartal 2025</v>
      </c>
      <c r="B1" s="26"/>
      <c r="C1" s="27" t="s">
        <v>121</v>
      </c>
      <c r="D1" s="28">
        <v>2025</v>
      </c>
      <c r="E1" s="26"/>
    </row>
    <row r="2" spans="1:6" x14ac:dyDescent="0.25">
      <c r="A2" s="26"/>
      <c r="B2" s="26"/>
      <c r="C2" s="27" t="s">
        <v>122</v>
      </c>
      <c r="D2" s="28">
        <v>2</v>
      </c>
      <c r="E2" s="26"/>
    </row>
    <row r="3" spans="1:6" x14ac:dyDescent="0.25">
      <c r="A3" s="26"/>
      <c r="B3" s="26"/>
      <c r="C3" s="25" t="s">
        <v>0</v>
      </c>
      <c r="D3" s="29" t="s">
        <v>1</v>
      </c>
      <c r="E3" s="25" t="s">
        <v>2</v>
      </c>
    </row>
    <row r="4" spans="1:6" x14ac:dyDescent="0.25">
      <c r="A4" s="47" t="s">
        <v>153</v>
      </c>
      <c r="B4" s="47"/>
      <c r="C4" s="47"/>
      <c r="D4" s="47"/>
      <c r="E4" s="47"/>
    </row>
    <row r="5" spans="1:6" ht="30" x14ac:dyDescent="0.25">
      <c r="A5" s="26" t="s">
        <v>3</v>
      </c>
      <c r="B5" s="30" t="s">
        <v>148</v>
      </c>
      <c r="C5" s="30" t="s">
        <v>132</v>
      </c>
      <c r="D5" s="31"/>
      <c r="E5" s="30"/>
      <c r="F5" s="1"/>
    </row>
    <row r="6" spans="1:6" ht="45" x14ac:dyDescent="0.25">
      <c r="A6" s="26" t="s">
        <v>4</v>
      </c>
      <c r="B6" s="30" t="s">
        <v>135</v>
      </c>
      <c r="C6" s="30" t="s">
        <v>138</v>
      </c>
      <c r="D6" s="31"/>
      <c r="E6" s="30"/>
    </row>
    <row r="7" spans="1:6" ht="90" x14ac:dyDescent="0.25">
      <c r="A7" s="26" t="s">
        <v>5</v>
      </c>
      <c r="B7" s="30" t="s">
        <v>180</v>
      </c>
      <c r="C7" s="26"/>
      <c r="D7" s="31"/>
      <c r="E7" s="30" t="s">
        <v>154</v>
      </c>
      <c r="F7" s="22"/>
    </row>
    <row r="8" spans="1:6" ht="75" x14ac:dyDescent="0.25">
      <c r="A8" s="26" t="s">
        <v>6</v>
      </c>
      <c r="B8" s="30" t="s">
        <v>181</v>
      </c>
      <c r="C8" s="26"/>
      <c r="D8" s="31"/>
      <c r="E8" s="30" t="s">
        <v>183</v>
      </c>
    </row>
    <row r="9" spans="1:6" ht="165" x14ac:dyDescent="0.25">
      <c r="A9" s="26" t="s">
        <v>7</v>
      </c>
      <c r="B9" s="30" t="s">
        <v>182</v>
      </c>
      <c r="C9" s="26"/>
      <c r="D9" s="31"/>
      <c r="E9" s="30" t="s">
        <v>155</v>
      </c>
    </row>
    <row r="10" spans="1:6" ht="180" x14ac:dyDescent="0.25">
      <c r="A10" s="26" t="s">
        <v>8</v>
      </c>
      <c r="B10" s="30" t="s">
        <v>184</v>
      </c>
      <c r="C10" s="26"/>
      <c r="D10" s="31"/>
      <c r="E10" s="30" t="s">
        <v>155</v>
      </c>
    </row>
    <row r="11" spans="1:6" ht="45" x14ac:dyDescent="0.25">
      <c r="A11" s="26" t="s">
        <v>9</v>
      </c>
      <c r="B11" s="30" t="s">
        <v>149</v>
      </c>
      <c r="C11" s="26" t="s">
        <v>37</v>
      </c>
      <c r="D11" s="32">
        <f>D5+D7+D8+D9</f>
        <v>0</v>
      </c>
      <c r="E11" s="30"/>
    </row>
    <row r="12" spans="1:6" ht="45" x14ac:dyDescent="0.25">
      <c r="A12" s="26" t="s">
        <v>10</v>
      </c>
      <c r="B12" s="30" t="s">
        <v>133</v>
      </c>
      <c r="C12" s="26" t="s">
        <v>38</v>
      </c>
      <c r="D12" s="32">
        <f>D6+D10</f>
        <v>0</v>
      </c>
      <c r="E12" s="30"/>
    </row>
    <row r="13" spans="1:6" x14ac:dyDescent="0.25">
      <c r="A13" s="26" t="s">
        <v>39</v>
      </c>
      <c r="B13" s="30" t="s">
        <v>156</v>
      </c>
      <c r="C13" s="26"/>
      <c r="D13" s="33"/>
      <c r="E13" s="30"/>
    </row>
    <row r="14" spans="1:6" x14ac:dyDescent="0.25">
      <c r="A14" s="26" t="s">
        <v>40</v>
      </c>
      <c r="B14" s="30" t="s">
        <v>157</v>
      </c>
      <c r="C14" s="26"/>
      <c r="D14" s="33"/>
      <c r="E14" s="30"/>
    </row>
    <row r="15" spans="1:6" ht="30" x14ac:dyDescent="0.25">
      <c r="A15" s="26" t="s">
        <v>11</v>
      </c>
      <c r="B15" s="30" t="s">
        <v>140</v>
      </c>
      <c r="C15" s="26" t="s">
        <v>43</v>
      </c>
      <c r="D15" s="34" t="e">
        <f>D14/D13-1</f>
        <v>#DIV/0!</v>
      </c>
      <c r="E15" s="30" t="s">
        <v>146</v>
      </c>
    </row>
    <row r="16" spans="1:6" x14ac:dyDescent="0.25">
      <c r="A16" s="26" t="s">
        <v>41</v>
      </c>
      <c r="B16" s="30" t="s">
        <v>77</v>
      </c>
      <c r="C16" s="26"/>
      <c r="D16" s="35"/>
      <c r="E16" s="30"/>
    </row>
    <row r="17" spans="1:6" x14ac:dyDescent="0.25">
      <c r="A17" s="26" t="s">
        <v>42</v>
      </c>
      <c r="B17" s="30" t="s">
        <v>78</v>
      </c>
      <c r="C17" s="26"/>
      <c r="D17" s="35"/>
      <c r="E17" s="30"/>
    </row>
    <row r="18" spans="1:6" ht="30" x14ac:dyDescent="0.25">
      <c r="A18" s="26" t="s">
        <v>12</v>
      </c>
      <c r="B18" s="30" t="s">
        <v>141</v>
      </c>
      <c r="C18" s="26" t="s">
        <v>44</v>
      </c>
      <c r="D18" s="34" t="e">
        <f>D17/D16-1</f>
        <v>#DIV/0!</v>
      </c>
      <c r="E18" s="30" t="s">
        <v>159</v>
      </c>
    </row>
    <row r="19" spans="1:6" ht="30" x14ac:dyDescent="0.25">
      <c r="A19" s="26" t="s">
        <v>13</v>
      </c>
      <c r="B19" s="30" t="s">
        <v>142</v>
      </c>
      <c r="C19" s="26"/>
      <c r="D19" s="36"/>
      <c r="E19" s="30" t="s">
        <v>159</v>
      </c>
      <c r="F19" s="4"/>
    </row>
    <row r="20" spans="1:6" x14ac:dyDescent="0.25">
      <c r="A20" s="26" t="s">
        <v>14</v>
      </c>
      <c r="B20" s="30" t="s">
        <v>143</v>
      </c>
      <c r="C20" s="26"/>
      <c r="D20" s="36"/>
      <c r="E20" s="26" t="s">
        <v>18</v>
      </c>
    </row>
    <row r="21" spans="1:6" ht="30" x14ac:dyDescent="0.25">
      <c r="A21" s="26" t="s">
        <v>15</v>
      </c>
      <c r="B21" s="30" t="s">
        <v>144</v>
      </c>
      <c r="C21" s="26"/>
      <c r="D21" s="36"/>
      <c r="E21" s="30" t="s">
        <v>173</v>
      </c>
    </row>
    <row r="22" spans="1:6" ht="30" x14ac:dyDescent="0.25">
      <c r="A22" s="26" t="s">
        <v>16</v>
      </c>
      <c r="B22" s="30" t="s">
        <v>150</v>
      </c>
      <c r="C22" s="30" t="s">
        <v>45</v>
      </c>
      <c r="D22" s="32" t="e">
        <f>D11*(1+D15)*(1+D18)*(1+D19)*(1+D20)*(1+D21)</f>
        <v>#DIV/0!</v>
      </c>
      <c r="E22" s="30"/>
    </row>
    <row r="23" spans="1:6" ht="45" x14ac:dyDescent="0.25">
      <c r="A23" s="26" t="s">
        <v>17</v>
      </c>
      <c r="B23" s="30" t="s">
        <v>136</v>
      </c>
      <c r="C23" s="30" t="s">
        <v>46</v>
      </c>
      <c r="D23" s="32" t="e">
        <f>D12*(1+D15)*(1+D18)*(1+D19)*(1+D20)*(1+D21)</f>
        <v>#DIV/0!</v>
      </c>
      <c r="E23" s="30"/>
    </row>
    <row r="24" spans="1:6" ht="105" x14ac:dyDescent="0.25">
      <c r="A24" s="26" t="s">
        <v>47</v>
      </c>
      <c r="B24" s="30" t="s">
        <v>160</v>
      </c>
      <c r="C24" s="26"/>
      <c r="D24" s="31"/>
      <c r="E24" s="30" t="s">
        <v>161</v>
      </c>
    </row>
    <row r="25" spans="1:6" ht="105" x14ac:dyDescent="0.25">
      <c r="A25" s="26" t="s">
        <v>48</v>
      </c>
      <c r="B25" s="30" t="s">
        <v>80</v>
      </c>
      <c r="C25" s="26"/>
      <c r="D25" s="31"/>
      <c r="E25" s="30" t="s">
        <v>161</v>
      </c>
    </row>
    <row r="26" spans="1:6" ht="30" x14ac:dyDescent="0.25">
      <c r="A26" s="26" t="s">
        <v>49</v>
      </c>
      <c r="B26" s="30" t="s">
        <v>151</v>
      </c>
      <c r="C26" s="30" t="s">
        <v>51</v>
      </c>
      <c r="D26" s="32" t="e">
        <f>D22+D24</f>
        <v>#DIV/0!</v>
      </c>
      <c r="E26" s="26"/>
    </row>
    <row r="27" spans="1:6" ht="75" x14ac:dyDescent="0.25">
      <c r="A27" s="26" t="s">
        <v>50</v>
      </c>
      <c r="B27" s="30" t="s">
        <v>137</v>
      </c>
      <c r="C27" s="30" t="s">
        <v>52</v>
      </c>
      <c r="D27" s="32" t="e">
        <f>D23+D25</f>
        <v>#DIV/0!</v>
      </c>
      <c r="E27" s="30" t="s">
        <v>172</v>
      </c>
    </row>
    <row r="28" spans="1:6" x14ac:dyDescent="0.25">
      <c r="A28" s="47" t="s">
        <v>167</v>
      </c>
      <c r="B28" s="47"/>
      <c r="C28" s="47"/>
      <c r="D28" s="47"/>
      <c r="E28" s="47"/>
    </row>
    <row r="29" spans="1:6" ht="120" x14ac:dyDescent="0.25">
      <c r="A29" s="26" t="s">
        <v>53</v>
      </c>
      <c r="B29" s="30" t="s">
        <v>134</v>
      </c>
      <c r="C29" s="30"/>
      <c r="D29" s="37"/>
      <c r="E29" s="30" t="s">
        <v>162</v>
      </c>
      <c r="F29" s="4"/>
    </row>
    <row r="30" spans="1:6" ht="45" customHeight="1" x14ac:dyDescent="0.25">
      <c r="A30" s="30" t="s">
        <v>102</v>
      </c>
      <c r="B30" s="30" t="s">
        <v>95</v>
      </c>
      <c r="C30" s="30" t="s">
        <v>185</v>
      </c>
      <c r="D30" s="37"/>
      <c r="E30" s="48" t="s">
        <v>163</v>
      </c>
      <c r="F30" s="49"/>
    </row>
    <row r="31" spans="1:6" ht="45" x14ac:dyDescent="0.25">
      <c r="A31" s="30" t="s">
        <v>104</v>
      </c>
      <c r="B31" s="30" t="s">
        <v>164</v>
      </c>
      <c r="C31" s="30" t="s">
        <v>186</v>
      </c>
      <c r="D31" s="37"/>
      <c r="E31" s="48"/>
      <c r="F31" s="49"/>
    </row>
    <row r="32" spans="1:6" ht="45" x14ac:dyDescent="0.25">
      <c r="A32" s="30" t="s">
        <v>107</v>
      </c>
      <c r="B32" s="30" t="s">
        <v>96</v>
      </c>
      <c r="C32" s="30" t="s">
        <v>105</v>
      </c>
      <c r="D32" s="32">
        <f>D30-D31</f>
        <v>0</v>
      </c>
      <c r="E32" s="48"/>
      <c r="F32" s="49"/>
    </row>
    <row r="33" spans="1:6" x14ac:dyDescent="0.25">
      <c r="A33" s="30" t="s">
        <v>108</v>
      </c>
      <c r="B33" s="30" t="s">
        <v>97</v>
      </c>
      <c r="C33" s="30" t="s">
        <v>106</v>
      </c>
      <c r="D33" s="32" t="e">
        <f>MAX(D26-D29,0)</f>
        <v>#DIV/0!</v>
      </c>
      <c r="E33" s="48"/>
      <c r="F33" s="49"/>
    </row>
    <row r="34" spans="1:6" ht="45" x14ac:dyDescent="0.25">
      <c r="A34" s="30" t="s">
        <v>112</v>
      </c>
      <c r="B34" s="30" t="s">
        <v>165</v>
      </c>
      <c r="C34" s="30" t="s">
        <v>109</v>
      </c>
      <c r="D34" s="32" t="e">
        <f>MAX(D29-D26,0)</f>
        <v>#DIV/0!</v>
      </c>
      <c r="E34" s="48"/>
      <c r="F34" s="49"/>
    </row>
    <row r="35" spans="1:6" ht="30" x14ac:dyDescent="0.25">
      <c r="A35" s="30" t="s">
        <v>111</v>
      </c>
      <c r="B35" s="30" t="s">
        <v>98</v>
      </c>
      <c r="C35" s="30" t="s">
        <v>110</v>
      </c>
      <c r="D35" s="32" t="e">
        <f>MIN(D34,D32)</f>
        <v>#DIV/0!</v>
      </c>
      <c r="E35" s="48"/>
      <c r="F35" s="49"/>
    </row>
    <row r="36" spans="1:6" ht="30" x14ac:dyDescent="0.25">
      <c r="A36" s="38" t="s">
        <v>103</v>
      </c>
      <c r="B36" s="38" t="s">
        <v>99</v>
      </c>
      <c r="C36" s="25" t="s">
        <v>113</v>
      </c>
      <c r="D36" s="32" t="e">
        <f>D32+D33-D35</f>
        <v>#DIV/0!</v>
      </c>
      <c r="E36" s="48"/>
      <c r="F36" s="49"/>
    </row>
    <row r="37" spans="1:6" ht="105" x14ac:dyDescent="0.25">
      <c r="A37" s="38" t="s">
        <v>114</v>
      </c>
      <c r="B37" s="38" t="s">
        <v>166</v>
      </c>
      <c r="C37" s="25" t="s">
        <v>115</v>
      </c>
      <c r="D37" s="32" t="e">
        <f>D34-D35</f>
        <v>#DIV/0!</v>
      </c>
      <c r="E37" s="30" t="s">
        <v>127</v>
      </c>
    </row>
    <row r="38" spans="1:6" x14ac:dyDescent="0.25">
      <c r="A38" s="39" t="s">
        <v>171</v>
      </c>
      <c r="B38" s="40"/>
      <c r="C38" s="40"/>
      <c r="D38" s="41"/>
      <c r="E38" s="42"/>
    </row>
    <row r="39" spans="1:6" ht="90" x14ac:dyDescent="0.25">
      <c r="A39" s="30" t="s">
        <v>116</v>
      </c>
      <c r="B39" s="30" t="s">
        <v>100</v>
      </c>
      <c r="C39" s="30" t="s">
        <v>187</v>
      </c>
      <c r="D39" s="37"/>
      <c r="E39" s="30" t="s">
        <v>128</v>
      </c>
    </row>
    <row r="40" spans="1:6" ht="45" x14ac:dyDescent="0.25">
      <c r="A40" s="30" t="s">
        <v>118</v>
      </c>
      <c r="B40" s="30" t="s">
        <v>101</v>
      </c>
      <c r="C40" s="26" t="s">
        <v>117</v>
      </c>
      <c r="D40" s="32" t="e">
        <f>D37+D39</f>
        <v>#DIV/0!</v>
      </c>
      <c r="E40" s="26"/>
    </row>
    <row r="41" spans="1:6" ht="90" x14ac:dyDescent="0.25">
      <c r="A41" s="30" t="s">
        <v>119</v>
      </c>
      <c r="B41" s="30" t="s">
        <v>169</v>
      </c>
      <c r="C41" s="30" t="s">
        <v>124</v>
      </c>
      <c r="D41" s="32">
        <f>IF(D2=1,MAX(D36-D40,0),0)</f>
        <v>0</v>
      </c>
      <c r="E41" s="30" t="s">
        <v>152</v>
      </c>
    </row>
    <row r="42" spans="1:6" ht="30" x14ac:dyDescent="0.25">
      <c r="A42" s="30" t="s">
        <v>120</v>
      </c>
      <c r="B42" s="30" t="s">
        <v>170</v>
      </c>
      <c r="C42" s="30"/>
      <c r="D42" s="37"/>
      <c r="E42" s="26" t="s">
        <v>147</v>
      </c>
    </row>
  </sheetData>
  <mergeCells count="4">
    <mergeCell ref="A4:E4"/>
    <mergeCell ref="A28:E28"/>
    <mergeCell ref="E30:E36"/>
    <mergeCell ref="F30:F36"/>
  </mergeCells>
  <pageMargins left="0.70866141732283472" right="0.70866141732283472" top="0.78740157480314965" bottom="0.78740157480314965" header="0.31496062992125984" footer="0.31496062992125984"/>
  <pageSetup paperSize="9" fitToHeight="0" orientation="landscape"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7FF2D-05E8-40B8-98C3-490B5BF338CF}">
  <sheetPr>
    <pageSetUpPr fitToPage="1"/>
  </sheetPr>
  <dimension ref="A1:F44"/>
  <sheetViews>
    <sheetView tabSelected="1" zoomScaleNormal="100" workbookViewId="0">
      <pane ySplit="3" topLeftCell="A4" activePane="bottomLeft" state="frozen"/>
      <selection pane="bottomLeft" activeCell="C7" sqref="C7"/>
    </sheetView>
  </sheetViews>
  <sheetFormatPr baseColWidth="10" defaultColWidth="11.42578125" defaultRowHeight="15" x14ac:dyDescent="0.25"/>
  <cols>
    <col min="1" max="1" width="5.42578125" style="2" customWidth="1"/>
    <col min="2" max="2" width="60.7109375" style="2" customWidth="1"/>
    <col min="3" max="3" width="33.5703125" style="2" customWidth="1"/>
    <col min="4" max="4" width="23.7109375" style="20" customWidth="1"/>
    <col min="5" max="5" width="84.7109375" style="2" customWidth="1"/>
    <col min="6" max="6" width="56.7109375" style="2" customWidth="1"/>
    <col min="7" max="16384" width="11.42578125" style="2"/>
  </cols>
  <sheetData>
    <row r="1" spans="1:6" x14ac:dyDescent="0.25">
      <c r="A1" s="25" t="str">
        <f>D2&amp;". Quartal "&amp;D1</f>
        <v>4. Quartal 2025</v>
      </c>
      <c r="B1" s="26"/>
      <c r="C1" s="27" t="s">
        <v>121</v>
      </c>
      <c r="D1" s="28">
        <v>2025</v>
      </c>
      <c r="E1" s="26"/>
    </row>
    <row r="2" spans="1:6" x14ac:dyDescent="0.25">
      <c r="A2" s="26"/>
      <c r="B2" s="26"/>
      <c r="C2" s="27" t="s">
        <v>122</v>
      </c>
      <c r="D2" s="28">
        <v>4</v>
      </c>
      <c r="E2" s="26"/>
    </row>
    <row r="3" spans="1:6" x14ac:dyDescent="0.25">
      <c r="A3" s="26"/>
      <c r="B3" s="26"/>
      <c r="C3" s="25" t="s">
        <v>0</v>
      </c>
      <c r="D3" s="29" t="s">
        <v>1</v>
      </c>
      <c r="E3" s="25" t="s">
        <v>2</v>
      </c>
      <c r="F3" s="53" t="s">
        <v>193</v>
      </c>
    </row>
    <row r="4" spans="1:6" x14ac:dyDescent="0.25">
      <c r="A4" s="46" t="s">
        <v>153</v>
      </c>
      <c r="B4" s="46"/>
      <c r="C4" s="46"/>
      <c r="D4" s="46"/>
      <c r="E4" s="46"/>
    </row>
    <row r="5" spans="1:6" ht="30" x14ac:dyDescent="0.25">
      <c r="A5" s="26" t="s">
        <v>3</v>
      </c>
      <c r="B5" s="30" t="s">
        <v>148</v>
      </c>
      <c r="C5" s="30" t="s">
        <v>132</v>
      </c>
      <c r="D5" s="31"/>
      <c r="E5" s="30"/>
    </row>
    <row r="6" spans="1:6" ht="45" x14ac:dyDescent="0.25">
      <c r="A6" s="26" t="s">
        <v>4</v>
      </c>
      <c r="B6" s="30" t="s">
        <v>135</v>
      </c>
      <c r="C6" s="30" t="s">
        <v>138</v>
      </c>
      <c r="D6" s="31"/>
      <c r="E6" s="30"/>
    </row>
    <row r="7" spans="1:6" ht="90" x14ac:dyDescent="0.25">
      <c r="A7" s="26" t="s">
        <v>5</v>
      </c>
      <c r="B7" s="30" t="s">
        <v>180</v>
      </c>
      <c r="C7" s="26"/>
      <c r="D7" s="31"/>
      <c r="E7" s="30" t="s">
        <v>154</v>
      </c>
      <c r="F7" s="22"/>
    </row>
    <row r="8" spans="1:6" ht="75" x14ac:dyDescent="0.25">
      <c r="A8" s="26" t="s">
        <v>6</v>
      </c>
      <c r="B8" s="30" t="s">
        <v>181</v>
      </c>
      <c r="C8" s="30" t="s">
        <v>177</v>
      </c>
      <c r="D8" s="31"/>
      <c r="E8" s="30" t="s">
        <v>183</v>
      </c>
    </row>
    <row r="9" spans="1:6" ht="165" x14ac:dyDescent="0.25">
      <c r="A9" s="26" t="s">
        <v>7</v>
      </c>
      <c r="B9" s="30" t="s">
        <v>182</v>
      </c>
      <c r="C9" s="26"/>
      <c r="D9" s="31"/>
      <c r="E9" s="30" t="s">
        <v>155</v>
      </c>
    </row>
    <row r="10" spans="1:6" ht="180" x14ac:dyDescent="0.25">
      <c r="A10" s="26" t="s">
        <v>8</v>
      </c>
      <c r="B10" s="30" t="s">
        <v>184</v>
      </c>
      <c r="C10" s="26"/>
      <c r="D10" s="31"/>
      <c r="E10" s="30" t="s">
        <v>155</v>
      </c>
    </row>
    <row r="11" spans="1:6" ht="45" x14ac:dyDescent="0.25">
      <c r="A11" s="26" t="s">
        <v>9</v>
      </c>
      <c r="B11" s="30" t="s">
        <v>192</v>
      </c>
      <c r="C11" s="26" t="s">
        <v>37</v>
      </c>
      <c r="D11" s="32">
        <f>D5+D7+D8+D9</f>
        <v>0</v>
      </c>
      <c r="E11" s="30"/>
    </row>
    <row r="12" spans="1:6" ht="45" x14ac:dyDescent="0.25">
      <c r="A12" s="26" t="s">
        <v>10</v>
      </c>
      <c r="B12" s="30" t="s">
        <v>145</v>
      </c>
      <c r="C12" s="26" t="s">
        <v>38</v>
      </c>
      <c r="D12" s="32">
        <f>D6+D10</f>
        <v>0</v>
      </c>
      <c r="E12" s="30"/>
    </row>
    <row r="13" spans="1:6" x14ac:dyDescent="0.25">
      <c r="A13" s="26" t="s">
        <v>39</v>
      </c>
      <c r="B13" s="30" t="s">
        <v>156</v>
      </c>
      <c r="C13" s="26"/>
      <c r="D13" s="33"/>
      <c r="E13" s="30"/>
    </row>
    <row r="14" spans="1:6" x14ac:dyDescent="0.25">
      <c r="A14" s="26" t="s">
        <v>40</v>
      </c>
      <c r="B14" s="30" t="s">
        <v>157</v>
      </c>
      <c r="C14" s="26"/>
      <c r="D14" s="33"/>
      <c r="E14" s="30"/>
    </row>
    <row r="15" spans="1:6" ht="30" x14ac:dyDescent="0.25">
      <c r="A15" s="26" t="s">
        <v>11</v>
      </c>
      <c r="B15" s="30" t="s">
        <v>140</v>
      </c>
      <c r="C15" s="26" t="s">
        <v>43</v>
      </c>
      <c r="D15" s="34" t="e">
        <f>D14/D13-1</f>
        <v>#DIV/0!</v>
      </c>
      <c r="E15" s="30" t="s">
        <v>146</v>
      </c>
    </row>
    <row r="16" spans="1:6" x14ac:dyDescent="0.25">
      <c r="A16" s="26" t="s">
        <v>41</v>
      </c>
      <c r="B16" s="30" t="s">
        <v>77</v>
      </c>
      <c r="C16" s="26"/>
      <c r="D16" s="35"/>
      <c r="E16" s="30"/>
    </row>
    <row r="17" spans="1:6" x14ac:dyDescent="0.25">
      <c r="A17" s="26" t="s">
        <v>42</v>
      </c>
      <c r="B17" s="30" t="s">
        <v>78</v>
      </c>
      <c r="C17" s="26"/>
      <c r="D17" s="35"/>
      <c r="E17" s="30"/>
    </row>
    <row r="18" spans="1:6" ht="30" x14ac:dyDescent="0.25">
      <c r="A18" s="26" t="s">
        <v>12</v>
      </c>
      <c r="B18" s="30" t="s">
        <v>141</v>
      </c>
      <c r="C18" s="26" t="s">
        <v>44</v>
      </c>
      <c r="D18" s="34" t="e">
        <f>D17/D16-1</f>
        <v>#DIV/0!</v>
      </c>
      <c r="E18" s="30" t="s">
        <v>159</v>
      </c>
    </row>
    <row r="19" spans="1:6" ht="30" x14ac:dyDescent="0.25">
      <c r="A19" s="26" t="s">
        <v>13</v>
      </c>
      <c r="B19" s="30" t="s">
        <v>142</v>
      </c>
      <c r="C19" s="26"/>
      <c r="D19" s="36"/>
      <c r="E19" s="30" t="s">
        <v>159</v>
      </c>
      <c r="F19" s="4"/>
    </row>
    <row r="20" spans="1:6" x14ac:dyDescent="0.25">
      <c r="A20" s="26" t="s">
        <v>14</v>
      </c>
      <c r="B20" s="30" t="s">
        <v>143</v>
      </c>
      <c r="C20" s="26"/>
      <c r="D20" s="36"/>
      <c r="E20" s="26" t="s">
        <v>18</v>
      </c>
    </row>
    <row r="21" spans="1:6" ht="30" x14ac:dyDescent="0.25">
      <c r="A21" s="26" t="s">
        <v>15</v>
      </c>
      <c r="B21" s="30" t="s">
        <v>144</v>
      </c>
      <c r="C21" s="26"/>
      <c r="D21" s="36"/>
      <c r="E21" s="30" t="s">
        <v>139</v>
      </c>
    </row>
    <row r="22" spans="1:6" ht="30" x14ac:dyDescent="0.25">
      <c r="A22" s="26" t="s">
        <v>174</v>
      </c>
      <c r="B22" s="30" t="s">
        <v>158</v>
      </c>
      <c r="C22" s="43"/>
      <c r="D22" s="36"/>
      <c r="E22" s="50" t="s">
        <v>188</v>
      </c>
    </row>
    <row r="23" spans="1:6" ht="30" x14ac:dyDescent="0.25">
      <c r="A23" s="26" t="s">
        <v>125</v>
      </c>
      <c r="B23" s="30" t="s">
        <v>126</v>
      </c>
      <c r="C23" s="26" t="s">
        <v>129</v>
      </c>
      <c r="D23" s="36"/>
      <c r="E23" s="50"/>
    </row>
    <row r="24" spans="1:6" ht="30" x14ac:dyDescent="0.25">
      <c r="A24" s="26" t="s">
        <v>16</v>
      </c>
      <c r="B24" s="30" t="s">
        <v>150</v>
      </c>
      <c r="C24" s="30" t="s">
        <v>175</v>
      </c>
      <c r="D24" s="44" t="e">
        <f>D11*(1+D15)*(1+D18)*(1+D19)*(1+D20)*(1+D21)*(1+D22)*(1+D23)</f>
        <v>#DIV/0!</v>
      </c>
      <c r="E24" s="30"/>
    </row>
    <row r="25" spans="1:6" ht="45" x14ac:dyDescent="0.25">
      <c r="A25" s="26" t="s">
        <v>17</v>
      </c>
      <c r="B25" s="30" t="s">
        <v>136</v>
      </c>
      <c r="C25" s="30" t="s">
        <v>176</v>
      </c>
      <c r="D25" s="44" t="e">
        <f>D12*(1+D15)*(1+D18)*(1+D19)*(1+D20)*(1+D21)*(1+D22)*(1+D23)</f>
        <v>#DIV/0!</v>
      </c>
      <c r="E25" s="30"/>
    </row>
    <row r="26" spans="1:6" ht="105" x14ac:dyDescent="0.25">
      <c r="A26" s="26" t="s">
        <v>47</v>
      </c>
      <c r="B26" s="30" t="s">
        <v>160</v>
      </c>
      <c r="C26" s="26"/>
      <c r="D26" s="31"/>
      <c r="E26" s="30" t="s">
        <v>161</v>
      </c>
    </row>
    <row r="27" spans="1:6" ht="105" x14ac:dyDescent="0.25">
      <c r="A27" s="26" t="s">
        <v>48</v>
      </c>
      <c r="B27" s="30" t="s">
        <v>80</v>
      </c>
      <c r="C27" s="26"/>
      <c r="D27" s="31"/>
      <c r="E27" s="30" t="s">
        <v>161</v>
      </c>
    </row>
    <row r="28" spans="1:6" ht="30" x14ac:dyDescent="0.25">
      <c r="A28" s="26" t="s">
        <v>49</v>
      </c>
      <c r="B28" s="30" t="s">
        <v>189</v>
      </c>
      <c r="C28" s="30" t="s">
        <v>51</v>
      </c>
      <c r="D28" s="32" t="e">
        <f>D24+D26</f>
        <v>#DIV/0!</v>
      </c>
      <c r="E28" s="26"/>
    </row>
    <row r="29" spans="1:6" ht="45" x14ac:dyDescent="0.25">
      <c r="A29" s="26" t="s">
        <v>50</v>
      </c>
      <c r="B29" s="30" t="s">
        <v>137</v>
      </c>
      <c r="C29" s="30" t="s">
        <v>52</v>
      </c>
      <c r="D29" s="32" t="e">
        <f>D25+D27</f>
        <v>#DIV/0!</v>
      </c>
      <c r="E29" s="26"/>
    </row>
    <row r="30" spans="1:6" x14ac:dyDescent="0.25">
      <c r="A30" s="47" t="s">
        <v>167</v>
      </c>
      <c r="B30" s="47"/>
      <c r="C30" s="47"/>
      <c r="D30" s="47"/>
      <c r="E30" s="47"/>
    </row>
    <row r="31" spans="1:6" ht="120" x14ac:dyDescent="0.25">
      <c r="A31" s="26" t="s">
        <v>53</v>
      </c>
      <c r="B31" s="30" t="s">
        <v>168</v>
      </c>
      <c r="C31" s="30"/>
      <c r="D31" s="37"/>
      <c r="E31" s="30" t="s">
        <v>162</v>
      </c>
      <c r="F31" s="4"/>
    </row>
    <row r="32" spans="1:6" ht="30" x14ac:dyDescent="0.25">
      <c r="A32" s="30" t="s">
        <v>102</v>
      </c>
      <c r="B32" s="30" t="s">
        <v>95</v>
      </c>
      <c r="C32" s="30" t="s">
        <v>190</v>
      </c>
      <c r="D32" s="37"/>
      <c r="E32" s="48" t="s">
        <v>163</v>
      </c>
    </row>
    <row r="33" spans="1:5" ht="45" x14ac:dyDescent="0.25">
      <c r="A33" s="30" t="s">
        <v>104</v>
      </c>
      <c r="B33" s="30" t="s">
        <v>164</v>
      </c>
      <c r="C33" s="30" t="s">
        <v>191</v>
      </c>
      <c r="D33" s="37"/>
      <c r="E33" s="48"/>
    </row>
    <row r="34" spans="1:5" ht="45" x14ac:dyDescent="0.25">
      <c r="A34" s="30" t="s">
        <v>107</v>
      </c>
      <c r="B34" s="30" t="s">
        <v>96</v>
      </c>
      <c r="C34" s="30" t="s">
        <v>105</v>
      </c>
      <c r="D34" s="32">
        <f>D32-D33</f>
        <v>0</v>
      </c>
      <c r="E34" s="48"/>
    </row>
    <row r="35" spans="1:5" x14ac:dyDescent="0.25">
      <c r="A35" s="30" t="s">
        <v>108</v>
      </c>
      <c r="B35" s="30" t="s">
        <v>97</v>
      </c>
      <c r="C35" s="30" t="s">
        <v>106</v>
      </c>
      <c r="D35" s="32" t="e">
        <f>MAX(D28-D31,0)</f>
        <v>#DIV/0!</v>
      </c>
      <c r="E35" s="48"/>
    </row>
    <row r="36" spans="1:5" ht="45" x14ac:dyDescent="0.25">
      <c r="A36" s="30" t="s">
        <v>112</v>
      </c>
      <c r="B36" s="30" t="s">
        <v>165</v>
      </c>
      <c r="C36" s="30" t="s">
        <v>109</v>
      </c>
      <c r="D36" s="32" t="e">
        <f>MAX(D31-D28,0)</f>
        <v>#DIV/0!</v>
      </c>
      <c r="E36" s="48"/>
    </row>
    <row r="37" spans="1:5" ht="30" x14ac:dyDescent="0.25">
      <c r="A37" s="30" t="s">
        <v>111</v>
      </c>
      <c r="B37" s="30" t="s">
        <v>98</v>
      </c>
      <c r="C37" s="30" t="s">
        <v>110</v>
      </c>
      <c r="D37" s="32" t="e">
        <f>MIN(D36,D34)</f>
        <v>#DIV/0!</v>
      </c>
      <c r="E37" s="48"/>
    </row>
    <row r="38" spans="1:5" ht="30" x14ac:dyDescent="0.25">
      <c r="A38" s="38" t="s">
        <v>103</v>
      </c>
      <c r="B38" s="38" t="s">
        <v>99</v>
      </c>
      <c r="C38" s="25" t="s">
        <v>113</v>
      </c>
      <c r="D38" s="32" t="e">
        <f>D34+D35-D37</f>
        <v>#DIV/0!</v>
      </c>
      <c r="E38" s="48"/>
    </row>
    <row r="39" spans="1:5" ht="105" x14ac:dyDescent="0.25">
      <c r="A39" s="38" t="s">
        <v>114</v>
      </c>
      <c r="B39" s="38" t="s">
        <v>166</v>
      </c>
      <c r="C39" s="25" t="s">
        <v>115</v>
      </c>
      <c r="D39" s="32" t="e">
        <f>D36-D37</f>
        <v>#DIV/0!</v>
      </c>
      <c r="E39" s="30" t="s">
        <v>127</v>
      </c>
    </row>
    <row r="40" spans="1:5" x14ac:dyDescent="0.25">
      <c r="A40" s="39" t="s">
        <v>171</v>
      </c>
      <c r="B40" s="40"/>
      <c r="C40" s="40"/>
      <c r="D40" s="45"/>
      <c r="E40" s="42"/>
    </row>
    <row r="41" spans="1:5" ht="90" x14ac:dyDescent="0.25">
      <c r="A41" s="30" t="s">
        <v>116</v>
      </c>
      <c r="B41" s="30" t="s">
        <v>100</v>
      </c>
      <c r="C41" s="30" t="s">
        <v>123</v>
      </c>
      <c r="D41" s="37"/>
      <c r="E41" s="30" t="s">
        <v>128</v>
      </c>
    </row>
    <row r="42" spans="1:5" ht="45" x14ac:dyDescent="0.25">
      <c r="A42" s="30" t="s">
        <v>118</v>
      </c>
      <c r="B42" s="30" t="s">
        <v>101</v>
      </c>
      <c r="C42" s="26" t="s">
        <v>117</v>
      </c>
      <c r="D42" s="32" t="e">
        <f>D39+D41</f>
        <v>#DIV/0!</v>
      </c>
      <c r="E42" s="26"/>
    </row>
    <row r="43" spans="1:5" ht="90" x14ac:dyDescent="0.25">
      <c r="A43" s="30" t="s">
        <v>119</v>
      </c>
      <c r="B43" s="30" t="s">
        <v>169</v>
      </c>
      <c r="C43" s="30" t="s">
        <v>124</v>
      </c>
      <c r="D43" s="32">
        <f>IF(D4=1,MAX(D38-D42,0),0)</f>
        <v>0</v>
      </c>
      <c r="E43" s="30" t="s">
        <v>152</v>
      </c>
    </row>
    <row r="44" spans="1:5" ht="30" x14ac:dyDescent="0.25">
      <c r="A44" s="30" t="s">
        <v>120</v>
      </c>
      <c r="B44" s="30" t="s">
        <v>170</v>
      </c>
      <c r="C44" s="30"/>
      <c r="D44" s="37"/>
      <c r="E44" s="26" t="s">
        <v>147</v>
      </c>
    </row>
  </sheetData>
  <mergeCells count="3">
    <mergeCell ref="A30:E30"/>
    <mergeCell ref="E22:E23"/>
    <mergeCell ref="E32:E38"/>
  </mergeCells>
  <pageMargins left="0.70866141732283472" right="0.70866141732283472" top="0.78740157480314965" bottom="0.78740157480314965" header="0.31496062992125984" footer="0.31496062992125984"/>
  <pageSetup paperSize="9" fitToHeight="0" orientation="landscape"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27"/>
  <sheetViews>
    <sheetView workbookViewId="0">
      <pane xSplit="1" ySplit="9" topLeftCell="B10" activePane="bottomRight" state="frozen"/>
      <selection pane="topRight" activeCell="B1" sqref="B1"/>
      <selection pane="bottomLeft" activeCell="A10" sqref="A10"/>
      <selection pane="bottomRight"/>
    </sheetView>
  </sheetViews>
  <sheetFormatPr baseColWidth="10" defaultColWidth="11.42578125" defaultRowHeight="15" x14ac:dyDescent="0.25"/>
  <cols>
    <col min="1" max="1" width="26" style="5" customWidth="1"/>
    <col min="2" max="14" width="18.28515625" style="5" customWidth="1"/>
    <col min="15" max="16384" width="11.42578125" style="5"/>
  </cols>
  <sheetData>
    <row r="1" spans="1:14" ht="18.75" x14ac:dyDescent="0.3">
      <c r="A1" s="3" t="s">
        <v>54</v>
      </c>
    </row>
    <row r="2" spans="1:14" ht="18.75" x14ac:dyDescent="0.3">
      <c r="A2" s="12" t="s">
        <v>79</v>
      </c>
    </row>
    <row r="3" spans="1:14" ht="18.75" x14ac:dyDescent="0.3">
      <c r="A3" s="12" t="s">
        <v>91</v>
      </c>
    </row>
    <row r="4" spans="1:14" ht="18.75" x14ac:dyDescent="0.3">
      <c r="A4" s="3"/>
    </row>
    <row r="5" spans="1:14" x14ac:dyDescent="0.25">
      <c r="A5" s="5" t="s">
        <v>88</v>
      </c>
    </row>
    <row r="6" spans="1:14" x14ac:dyDescent="0.25">
      <c r="A6" s="5" t="s">
        <v>92</v>
      </c>
    </row>
    <row r="7" spans="1:14" ht="21" thickBot="1" x14ac:dyDescent="0.3">
      <c r="A7" s="11"/>
    </row>
    <row r="8" spans="1:14" ht="60.75" thickBot="1" x14ac:dyDescent="0.3">
      <c r="A8" s="51" t="s">
        <v>19</v>
      </c>
      <c r="B8" s="13" t="s">
        <v>55</v>
      </c>
      <c r="C8" s="13" t="s">
        <v>57</v>
      </c>
      <c r="D8" s="13" t="s">
        <v>58</v>
      </c>
      <c r="E8" s="13" t="s">
        <v>62</v>
      </c>
      <c r="F8" s="13" t="s">
        <v>63</v>
      </c>
      <c r="G8" s="13" t="s">
        <v>65</v>
      </c>
      <c r="H8" s="13" t="s">
        <v>66</v>
      </c>
      <c r="I8" s="13" t="s">
        <v>69</v>
      </c>
      <c r="J8" s="13" t="s">
        <v>70</v>
      </c>
      <c r="K8" s="13" t="s">
        <v>75</v>
      </c>
      <c r="L8" s="13" t="s">
        <v>74</v>
      </c>
      <c r="M8" s="13" t="s">
        <v>89</v>
      </c>
      <c r="N8" s="13" t="s">
        <v>94</v>
      </c>
    </row>
    <row r="9" spans="1:14" ht="15.75" thickBot="1" x14ac:dyDescent="0.3">
      <c r="A9" s="52"/>
      <c r="B9" s="6" t="s">
        <v>56</v>
      </c>
      <c r="C9" s="6" t="s">
        <v>59</v>
      </c>
      <c r="D9" s="6" t="s">
        <v>60</v>
      </c>
      <c r="E9" s="6" t="s">
        <v>61</v>
      </c>
      <c r="F9" s="6" t="s">
        <v>64</v>
      </c>
      <c r="G9" s="6" t="s">
        <v>67</v>
      </c>
      <c r="H9" s="6" t="s">
        <v>68</v>
      </c>
      <c r="I9" s="6" t="s">
        <v>72</v>
      </c>
      <c r="J9" s="14" t="s">
        <v>71</v>
      </c>
      <c r="K9" s="6" t="s">
        <v>73</v>
      </c>
      <c r="L9" s="6" t="s">
        <v>76</v>
      </c>
      <c r="M9" s="6" t="s">
        <v>90</v>
      </c>
      <c r="N9" s="6" t="s">
        <v>93</v>
      </c>
    </row>
    <row r="10" spans="1:14" x14ac:dyDescent="0.25">
      <c r="A10" s="7" t="s">
        <v>20</v>
      </c>
      <c r="B10" s="15">
        <v>0</v>
      </c>
      <c r="C10" s="15">
        <v>0.4849</v>
      </c>
      <c r="D10" s="15">
        <v>0</v>
      </c>
      <c r="E10" s="15">
        <v>0.50309999999999999</v>
      </c>
      <c r="F10" s="15">
        <v>0.43259999999999998</v>
      </c>
      <c r="G10" s="15">
        <v>8.2000000000000007E-3</v>
      </c>
      <c r="H10" s="15">
        <v>0</v>
      </c>
      <c r="I10" s="15">
        <v>2.8899999999999999E-2</v>
      </c>
      <c r="J10" s="15">
        <v>0</v>
      </c>
      <c r="K10" s="15">
        <v>8.0000000000000016E-2</v>
      </c>
      <c r="L10" s="15">
        <v>2.1100000000000001E-2</v>
      </c>
      <c r="M10" s="15">
        <v>9.2149000000000007E-4</v>
      </c>
      <c r="N10" s="15">
        <v>0.13115221999999999</v>
      </c>
    </row>
    <row r="11" spans="1:14" x14ac:dyDescent="0.25">
      <c r="A11" s="8" t="s">
        <v>21</v>
      </c>
      <c r="B11" s="16">
        <v>0</v>
      </c>
      <c r="C11" s="16">
        <v>0.34519999999999995</v>
      </c>
      <c r="D11" s="16">
        <v>0</v>
      </c>
      <c r="E11" s="16">
        <v>0.42280000000000001</v>
      </c>
      <c r="F11" s="16">
        <v>0.35719999999999996</v>
      </c>
      <c r="G11" s="16">
        <v>5.8799999999999998E-2</v>
      </c>
      <c r="H11" s="16">
        <v>0</v>
      </c>
      <c r="I11" s="16">
        <v>1.84E-2</v>
      </c>
      <c r="J11" s="16">
        <v>8.9999999999999998E-4</v>
      </c>
      <c r="K11" s="16">
        <v>4.2399999999999993E-2</v>
      </c>
      <c r="L11" s="16">
        <v>1.5799999999999998E-2</v>
      </c>
      <c r="M11" s="16">
        <v>1.07037E-3</v>
      </c>
      <c r="N11" s="16">
        <v>0.14641875999999998</v>
      </c>
    </row>
    <row r="12" spans="1:14" x14ac:dyDescent="0.25">
      <c r="A12" s="9" t="s">
        <v>22</v>
      </c>
      <c r="B12" s="17">
        <v>0</v>
      </c>
      <c r="C12" s="17">
        <v>0.25590000000000002</v>
      </c>
      <c r="D12" s="17">
        <v>0</v>
      </c>
      <c r="E12" s="17">
        <v>0.1547</v>
      </c>
      <c r="F12" s="17">
        <v>0.39510000000000001</v>
      </c>
      <c r="G12" s="17">
        <v>2.5700000000000001E-2</v>
      </c>
      <c r="H12" s="17">
        <v>0</v>
      </c>
      <c r="I12" s="17">
        <v>0</v>
      </c>
      <c r="J12" s="17">
        <v>0</v>
      </c>
      <c r="K12" s="17">
        <v>9.7199999999999995E-2</v>
      </c>
      <c r="L12" s="17">
        <v>3.9699999999999999E-2</v>
      </c>
      <c r="M12" s="17">
        <v>3.1220999999999999E-4</v>
      </c>
      <c r="N12" s="17">
        <v>0.17726159</v>
      </c>
    </row>
    <row r="13" spans="1:14" x14ac:dyDescent="0.25">
      <c r="A13" s="8" t="s">
        <v>23</v>
      </c>
      <c r="B13" s="16">
        <v>5.3E-3</v>
      </c>
      <c r="C13" s="16">
        <v>0.38270000000000004</v>
      </c>
      <c r="D13" s="16">
        <v>1.2200000000000001E-2</v>
      </c>
      <c r="E13" s="16">
        <v>0.24629999999999999</v>
      </c>
      <c r="F13" s="16">
        <v>0.34260000000000002</v>
      </c>
      <c r="G13" s="16">
        <v>8.5800000000000001E-2</v>
      </c>
      <c r="H13" s="16">
        <v>0</v>
      </c>
      <c r="I13" s="16">
        <v>0.1169</v>
      </c>
      <c r="J13" s="16">
        <v>0</v>
      </c>
      <c r="K13" s="16">
        <v>7.5899999999999995E-2</v>
      </c>
      <c r="L13" s="16">
        <v>2.4199999999999999E-2</v>
      </c>
      <c r="M13" s="16">
        <v>6.8709999999999995E-4</v>
      </c>
      <c r="N13" s="16">
        <v>0.1668994</v>
      </c>
    </row>
    <row r="14" spans="1:14" x14ac:dyDescent="0.25">
      <c r="A14" s="9" t="s">
        <v>24</v>
      </c>
      <c r="B14" s="17">
        <v>0</v>
      </c>
      <c r="C14" s="17">
        <v>0.20950000000000002</v>
      </c>
      <c r="D14" s="17">
        <v>0</v>
      </c>
      <c r="E14" s="17">
        <v>0.29659999999999997</v>
      </c>
      <c r="F14" s="17">
        <v>0.3135</v>
      </c>
      <c r="G14" s="17">
        <v>0.33490000000000003</v>
      </c>
      <c r="H14" s="17">
        <v>0</v>
      </c>
      <c r="I14" s="17">
        <v>1.5100000000000001E-2</v>
      </c>
      <c r="J14" s="17">
        <v>0</v>
      </c>
      <c r="K14" s="17">
        <v>0.1096</v>
      </c>
      <c r="L14" s="17">
        <v>2.41E-2</v>
      </c>
      <c r="M14" s="17">
        <v>1.81781E-3</v>
      </c>
      <c r="N14" s="17">
        <v>0.18492240999999998</v>
      </c>
    </row>
    <row r="15" spans="1:14" x14ac:dyDescent="0.25">
      <c r="A15" s="8" t="s">
        <v>25</v>
      </c>
      <c r="B15" s="16">
        <v>1.0200000000000001E-2</v>
      </c>
      <c r="C15" s="16">
        <v>0.3241</v>
      </c>
      <c r="D15" s="16">
        <v>0</v>
      </c>
      <c r="E15" s="16">
        <v>0.22309999999999999</v>
      </c>
      <c r="F15" s="16">
        <v>0.19109999999999999</v>
      </c>
      <c r="G15" s="16">
        <v>0.1358</v>
      </c>
      <c r="H15" s="16">
        <v>2.2549000000000001E-4</v>
      </c>
      <c r="I15" s="16">
        <v>9.1000000000000004E-3</v>
      </c>
      <c r="J15" s="16">
        <v>0</v>
      </c>
      <c r="K15" s="16">
        <v>0.12479999999999999</v>
      </c>
      <c r="L15" s="16">
        <v>2.9400000000000003E-2</v>
      </c>
      <c r="M15" s="16">
        <v>2.1708299999999999E-3</v>
      </c>
      <c r="N15" s="16">
        <v>0.15111263</v>
      </c>
    </row>
    <row r="16" spans="1:14" x14ac:dyDescent="0.25">
      <c r="A16" s="9" t="s">
        <v>26</v>
      </c>
      <c r="B16" s="17">
        <v>1.37E-2</v>
      </c>
      <c r="C16" s="17">
        <v>0.1736</v>
      </c>
      <c r="D16" s="17">
        <v>0</v>
      </c>
      <c r="E16" s="17">
        <v>0.2069</v>
      </c>
      <c r="F16" s="17">
        <v>0.30690000000000001</v>
      </c>
      <c r="G16" s="17">
        <v>0.2681</v>
      </c>
      <c r="H16" s="17">
        <v>2.1936899999999999E-3</v>
      </c>
      <c r="I16" s="17">
        <v>2.5000000000000001E-3</v>
      </c>
      <c r="J16" s="17">
        <v>8.9999999999999998E-4</v>
      </c>
      <c r="K16" s="17">
        <v>9.7500000000000003E-2</v>
      </c>
      <c r="L16" s="17">
        <v>2.87E-2</v>
      </c>
      <c r="M16" s="17">
        <v>1.2332199999999999E-3</v>
      </c>
      <c r="N16" s="17">
        <v>0.19030716</v>
      </c>
    </row>
    <row r="17" spans="1:14" x14ac:dyDescent="0.25">
      <c r="A17" s="8" t="s">
        <v>27</v>
      </c>
      <c r="B17" s="16">
        <v>4.02E-2</v>
      </c>
      <c r="C17" s="16">
        <v>0.16140000000000002</v>
      </c>
      <c r="D17" s="16">
        <v>0</v>
      </c>
      <c r="E17" s="16">
        <v>0.32050000000000001</v>
      </c>
      <c r="F17" s="16">
        <v>0.25850000000000001</v>
      </c>
      <c r="G17" s="16">
        <v>0.39460000000000006</v>
      </c>
      <c r="H17" s="16">
        <v>0</v>
      </c>
      <c r="I17" s="16">
        <v>4.4000000000000003E-3</v>
      </c>
      <c r="J17" s="16">
        <v>0</v>
      </c>
      <c r="K17" s="16">
        <v>9.9099999999999994E-2</v>
      </c>
      <c r="L17" s="16">
        <v>1.6399999999999998E-2</v>
      </c>
      <c r="M17" s="16">
        <v>9.3221999999999999E-4</v>
      </c>
      <c r="N17" s="16">
        <v>0.17961440999999997</v>
      </c>
    </row>
    <row r="18" spans="1:14" x14ac:dyDescent="0.25">
      <c r="A18" s="9" t="s">
        <v>28</v>
      </c>
      <c r="B18" s="17">
        <v>1.2999999999999999E-2</v>
      </c>
      <c r="C18" s="17">
        <v>0.15959999999999999</v>
      </c>
      <c r="D18" s="17">
        <v>9.4000000000000004E-3</v>
      </c>
      <c r="E18" s="17">
        <v>0.38549999999999995</v>
      </c>
      <c r="F18" s="17">
        <v>0.35950000000000004</v>
      </c>
      <c r="G18" s="17">
        <v>4.5699999999999998E-2</v>
      </c>
      <c r="H18" s="17">
        <v>3.6705E-4</v>
      </c>
      <c r="I18" s="17">
        <v>4.2000000000000003E-2</v>
      </c>
      <c r="J18" s="17">
        <v>0</v>
      </c>
      <c r="K18" s="17">
        <v>7.3899999999999993E-2</v>
      </c>
      <c r="L18" s="17">
        <v>2.0999999999999998E-2</v>
      </c>
      <c r="M18" s="17">
        <v>1.08355E-3</v>
      </c>
      <c r="N18" s="17">
        <v>0.14527079000000001</v>
      </c>
    </row>
    <row r="19" spans="1:14" x14ac:dyDescent="0.25">
      <c r="A19" s="8" t="s">
        <v>29</v>
      </c>
      <c r="B19" s="16">
        <v>1.2400000000000001E-2</v>
      </c>
      <c r="C19" s="16">
        <v>0.23549999999999999</v>
      </c>
      <c r="D19" s="16">
        <v>0</v>
      </c>
      <c r="E19" s="16">
        <v>0.18870000000000001</v>
      </c>
      <c r="F19" s="16">
        <v>0.40010000000000001</v>
      </c>
      <c r="G19" s="16">
        <v>0.16980000000000001</v>
      </c>
      <c r="H19" s="16">
        <v>7.8434000000000002E-4</v>
      </c>
      <c r="I19" s="16">
        <v>4.5999999999999999E-3</v>
      </c>
      <c r="J19" s="16">
        <v>0</v>
      </c>
      <c r="K19" s="16">
        <v>6.3E-2</v>
      </c>
      <c r="L19" s="16">
        <v>1.8700000000000001E-2</v>
      </c>
      <c r="M19" s="16">
        <v>8.6593999999999994E-4</v>
      </c>
      <c r="N19" s="16">
        <v>0.16374116999999999</v>
      </c>
    </row>
    <row r="20" spans="1:14" x14ac:dyDescent="0.25">
      <c r="A20" s="9" t="s">
        <v>30</v>
      </c>
      <c r="B20" s="17">
        <v>0</v>
      </c>
      <c r="C20" s="17">
        <v>0.27979999999999999</v>
      </c>
      <c r="D20" s="17">
        <v>0</v>
      </c>
      <c r="E20" s="17">
        <v>0.26400000000000001</v>
      </c>
      <c r="F20" s="17">
        <v>0.29149999999999998</v>
      </c>
      <c r="G20" s="17">
        <v>0.106</v>
      </c>
      <c r="H20" s="17">
        <v>0</v>
      </c>
      <c r="I20" s="17">
        <v>2.0000000000000001E-4</v>
      </c>
      <c r="J20" s="17">
        <v>0</v>
      </c>
      <c r="K20" s="17">
        <v>7.1099999999999997E-2</v>
      </c>
      <c r="L20" s="17">
        <v>1.24E-2</v>
      </c>
      <c r="M20" s="17">
        <v>3.1795E-4</v>
      </c>
      <c r="N20" s="17">
        <v>9.2543680000000003E-2</v>
      </c>
    </row>
    <row r="21" spans="1:14" x14ac:dyDescent="0.25">
      <c r="A21" s="8" t="s">
        <v>31</v>
      </c>
      <c r="B21" s="16">
        <v>0</v>
      </c>
      <c r="C21" s="16">
        <v>0.21299999999999999</v>
      </c>
      <c r="D21" s="16">
        <v>0</v>
      </c>
      <c r="E21" s="16">
        <v>0.38929999999999998</v>
      </c>
      <c r="F21" s="16">
        <v>0.19409999999999999</v>
      </c>
      <c r="G21" s="16">
        <v>0.74059999999999993</v>
      </c>
      <c r="H21" s="16">
        <v>0</v>
      </c>
      <c r="I21" s="16">
        <v>0</v>
      </c>
      <c r="J21" s="16">
        <v>0</v>
      </c>
      <c r="K21" s="16">
        <v>7.4200000000000002E-2</v>
      </c>
      <c r="L21" s="16">
        <v>1.29E-2</v>
      </c>
      <c r="M21" s="16">
        <v>1.0621599999999999E-3</v>
      </c>
      <c r="N21" s="16">
        <v>0.12788725999999997</v>
      </c>
    </row>
    <row r="22" spans="1:14" x14ac:dyDescent="0.25">
      <c r="A22" s="9" t="s">
        <v>32</v>
      </c>
      <c r="B22" s="17">
        <v>0</v>
      </c>
      <c r="C22" s="17">
        <v>0.2697</v>
      </c>
      <c r="D22" s="17">
        <v>0</v>
      </c>
      <c r="E22" s="17">
        <v>0.13689999999999999</v>
      </c>
      <c r="F22" s="17">
        <v>0.19259999999999999</v>
      </c>
      <c r="G22" s="17">
        <v>2.3099999999999999E-2</v>
      </c>
      <c r="H22" s="17">
        <v>0</v>
      </c>
      <c r="I22" s="17">
        <v>3.9100000000000003E-2</v>
      </c>
      <c r="J22" s="17">
        <v>0</v>
      </c>
      <c r="K22" s="17">
        <v>0.10070000000000001</v>
      </c>
      <c r="L22" s="17">
        <v>2.6100000000000002E-2</v>
      </c>
      <c r="M22" s="17">
        <v>5.6033999999999999E-4</v>
      </c>
      <c r="N22" s="17">
        <v>0.10252076000000002</v>
      </c>
    </row>
    <row r="23" spans="1:14" x14ac:dyDescent="0.25">
      <c r="A23" s="8" t="s">
        <v>33</v>
      </c>
      <c r="B23" s="16">
        <v>5.4999999999999997E-3</v>
      </c>
      <c r="C23" s="16">
        <v>0.1103</v>
      </c>
      <c r="D23" s="16">
        <v>0</v>
      </c>
      <c r="E23" s="16">
        <v>0.25219999999999998</v>
      </c>
      <c r="F23" s="16">
        <v>0.39900000000000002</v>
      </c>
      <c r="G23" s="16">
        <v>1.01E-2</v>
      </c>
      <c r="H23" s="16">
        <v>4.2450000000000002E-5</v>
      </c>
      <c r="I23" s="16">
        <v>2.1499999999999998E-2</v>
      </c>
      <c r="J23" s="16">
        <v>0</v>
      </c>
      <c r="K23" s="16">
        <v>5.5E-2</v>
      </c>
      <c r="L23" s="16">
        <v>2.2700000000000001E-2</v>
      </c>
      <c r="M23" s="16">
        <v>1.78393E-3</v>
      </c>
      <c r="N23" s="16">
        <v>9.3927460000000004E-2</v>
      </c>
    </row>
    <row r="24" spans="1:14" x14ac:dyDescent="0.25">
      <c r="A24" s="9" t="s">
        <v>34</v>
      </c>
      <c r="B24" s="17">
        <v>0</v>
      </c>
      <c r="C24" s="17">
        <v>0.34150000000000003</v>
      </c>
      <c r="D24" s="17">
        <v>0</v>
      </c>
      <c r="E24" s="17">
        <v>0.1759</v>
      </c>
      <c r="F24" s="17">
        <v>0.37329999999999997</v>
      </c>
      <c r="G24" s="17">
        <v>0.11169999999999999</v>
      </c>
      <c r="H24" s="17">
        <v>0</v>
      </c>
      <c r="I24" s="17">
        <v>3.2599999999999997E-2</v>
      </c>
      <c r="J24" s="17">
        <v>3.0000000000000001E-3</v>
      </c>
      <c r="K24" s="17">
        <v>5.2299999999999999E-2</v>
      </c>
      <c r="L24" s="17">
        <v>2.0199999999999999E-2</v>
      </c>
      <c r="M24" s="17">
        <v>2.75508E-3</v>
      </c>
      <c r="N24" s="17">
        <v>0.10562623</v>
      </c>
    </row>
    <row r="25" spans="1:14" x14ac:dyDescent="0.25">
      <c r="A25" s="8" t="s">
        <v>35</v>
      </c>
      <c r="B25" s="16">
        <v>0</v>
      </c>
      <c r="C25" s="16">
        <v>6.5000000000000002E-2</v>
      </c>
      <c r="D25" s="16">
        <v>0</v>
      </c>
      <c r="E25" s="16">
        <v>0.37770000000000004</v>
      </c>
      <c r="F25" s="16">
        <v>0.26090000000000002</v>
      </c>
      <c r="G25" s="16">
        <v>0.1452</v>
      </c>
      <c r="H25" s="16">
        <v>0</v>
      </c>
      <c r="I25" s="16">
        <v>3.5099999999999999E-2</v>
      </c>
      <c r="J25" s="16">
        <v>0</v>
      </c>
      <c r="K25" s="16">
        <v>6.7499999999999991E-2</v>
      </c>
      <c r="L25" s="16">
        <v>2.0799999999999999E-2</v>
      </c>
      <c r="M25" s="16">
        <v>1.50646E-3</v>
      </c>
      <c r="N25" s="16">
        <v>0.10380196</v>
      </c>
    </row>
    <row r="26" spans="1:14" ht="15.75" thickBot="1" x14ac:dyDescent="0.3">
      <c r="A26" s="10" t="s">
        <v>36</v>
      </c>
      <c r="B26" s="18">
        <v>0</v>
      </c>
      <c r="C26" s="18">
        <v>4.3000000000000003E-2</v>
      </c>
      <c r="D26" s="18">
        <v>0</v>
      </c>
      <c r="E26" s="18">
        <v>0.25129999999999997</v>
      </c>
      <c r="F26" s="18">
        <v>0.30330000000000001</v>
      </c>
      <c r="G26" s="18">
        <v>4.4299999999999999E-2</v>
      </c>
      <c r="H26" s="18">
        <v>0</v>
      </c>
      <c r="I26" s="18">
        <v>8.3999999999999995E-3</v>
      </c>
      <c r="J26" s="18">
        <v>0</v>
      </c>
      <c r="K26" s="18">
        <v>6.7900000000000002E-2</v>
      </c>
      <c r="L26" s="18">
        <v>1.9099999999999999E-2</v>
      </c>
      <c r="M26" s="18">
        <v>6.2713700000000001E-3</v>
      </c>
      <c r="N26" s="18">
        <v>0.10740611</v>
      </c>
    </row>
    <row r="27" spans="1:14" x14ac:dyDescent="0.25">
      <c r="I27" s="19"/>
    </row>
  </sheetData>
  <mergeCells count="1">
    <mergeCell ref="A8:A9"/>
  </mergeCells>
  <pageMargins left="0.70866141732283472" right="0.70866141732283472" top="0.78740157480314965" bottom="0.78740157480314965" header="0.31496062992125984" footer="0.31496062992125984"/>
  <pageSetup paperSize="9" fitToWidth="0" orientation="landscape" r:id="rId1"/>
  <ignoredErrors>
    <ignoredError sqref="J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npInfo xmlns="https://www.novapath.de/xmlns">eyJjb250ZW50Ijoie1widmVyc2lvblwiOntcImNvbnRlbnRcIjp7XCJmb3JtYXRcIjo0LFwiYXBwbGljYXRpb25cIjpcIjYuOC41LjE1OTkzXCIsXCJjbGllbnRUeXBlXCI6bnVsbH0sXCJsYXN0VXBkYXRlXCI6MTc1NDM5ODk5NCxcInRlbmFudElkXCI6XCI5RENCMzRBRS1FMEE5LTQxNDQtQkE3NC04QTFCQ0E1QUM5QTVcIixcImNsaWVudElkXCI6XCJ6b2V1ejNwYXNnNDVidTdsZzN4bW4wcnJ0Nm1seTFtMFwifSxcImRvY3VtZW50XCI6e1wiY29udGVudFwiOntcImlkXCI6XCJFNDNIM0tFMldRMkZEMzBFSUk5MUpBOVpFSFwiLFwicHJldmlvdXNJZFwiOlwiOFRLVFU1VDA4N05OWTBMMDlaM1k1NU9CUlRcIixcInBhdGhcIjpcImo1dlp0N3RSc3pGUmxTSm9XTXBmVy96MnluL2J3Zy94OGZhTVhzR3Q2ZkQ2QmhPWXNOYUdIY0VaV2RmTDZmUTdodndsRERtT3hSbHBXWHVGZUJRL3hRPT1cIixcImRlbGV0ZUFmdGVyRGF0ZVwiOm51bGwsXCJvcmlnaW5hbEFwcGxpY2F0aW9uXCI6XCJFeGNlbFwiLFwiZmxhZ3NcIjpbMF19LFwibGFzdFVwZGF0ZVwiOjE3NzY4NDk2ODgsXCJ0ZW5hbnRJZFwiOlwiOURDQjM0QUUtRTBBOS00MTQ0LUJBNzQtOEExQkNBNUFDOUE1XCIsXCJjbGllbnRJZFwiOlwiZDhoZTU5ODU5emk3YnFjcjEwYm9mOWU0ampwZ2k3cGZcIn0sXCJjb25maWRlbnRpYWxpdHlcIjp7XCJjb250ZW50XCI6e1widGVuYW50SWRcIjpcIjlEQ0IzNEFFLUUwQTktNDE0NC1CQTc0LThBMUJDQTVBQzlBNVwiLFwicmVmZXJlbmNlSWRcIjpcIjlCQTIxN0U4OUNGRDQ5QUJBNUIwMjExNDYxODYzNEFEXCIsXCJjYXRlZ29yeU5hbWVcIjp7fSxcIm5hbWVcIjp7XCJERUZBVUxUXCI6XCJFeHRlcm4tVmVydHJhdWxpY2hcIixcIkRFXCI6XCJFeHRlcm4tVmVydHJhdWxpY2hcIn0sXCJmbGFnc1wiOltdfSxcImxhc3RVcGRhdGVcIjoxNzU0Mzk4OTk0LFwidGVuYW50SWRcIjpcIjlEQ0IzNEFFLUUwQTktNDE0NC1CQTc0LThBMUJDQTVBQzlBNVwiLFwiY2xpZW50SWRcIjpcInpvZXV6M3Bhc2c0NWJ1N2xnM3htbjBycnQ2bWx5MW0wXCJ9LFwic2VjdXJpdHlcIjp7XCJjb250ZW50XCI6e1wic2V2ZXJpdHlcIjozMDAwLFwiZGxwSW5mb1wiOlwiXCIsXCJzZWN1cml0eUZsYWdzXCI6W119LFwibGFzdFVwZGF0ZVwiOjE3NTQzOTg5OTQsXCJ0ZW5hbnRJZFwiOlwiOURDQjM0QUUtRTBBOS00MTQ0LUJBNzQtOEExQkNBNUFDOUE1XCIsXCJjbGllbnRJZFwiOlwiem9ldXozcGFzZzQ1YnU3bGczeG1uMHJydDZtbHkxbTBcIn0sXCJtYXJraW5nXCI6e1wiY29udGVudFwiOntcImNvbG9yXCI6XCIjZmY5Njk2XCJ9LFwibGFzdFVwZGF0ZVwiOjE3NTQzOTg5OTQsXCJ0ZW5hbnRJZFwiOlwiOURDQjM0QUUtRTBBOS00MTQ0LUJBNzQtOEExQkNBNUFDOUE1XCIsXCJjbGllbnRJZFwiOlwiem9ldXozcGFzZzQ1YnU3bGczeG1uMHJydDZtbHkxbTBcIn19Iiwic2lnbmF0dXJlIjoibXVhZkhSMENXazFoNGZQZ0tlOElpd3RQaWlEWTFsbW5aNGxqMERQMFBXUXNsa2ZnOGFCUG5CZHQvcUhLOUEyZytxN24xTGZrcHBMODlLVjZHaDhGQmc9PSJ9</npInfo>
</file>

<file path=customXml/itemProps1.xml><?xml version="1.0" encoding="utf-8"?>
<ds:datastoreItem xmlns:ds="http://schemas.openxmlformats.org/officeDocument/2006/customXml" ds:itemID="{AE95E67F-F463-4EE4-A144-38C51B7D5868}">
  <ds:schemaRefs>
    <ds:schemaRef ds:uri="https://www.novapath.de/xmln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Deckblatt</vt:lpstr>
      <vt:lpstr>2-2025 bis 3-2025</vt:lpstr>
      <vt:lpstr>4-2025 ff</vt:lpstr>
      <vt:lpstr>TabelleC</vt:lpstr>
      <vt:lpstr>'2-2025 bis 3-2025'!Druckbereich</vt:lpstr>
      <vt:lpstr>'4-2025 ff'!Druckbereich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2024-11-19T09:19:33Z</dcterms:created>
  <dcterms:modified xsi:type="dcterms:W3CDTF">2026-06-03T11:30:18Z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lassifizierung">
    <vt:lpwstr>Extern-Vertraulich</vt:lpwstr>
  </property>
  <property fmtid="{D5CDD505-2E9C-101B-9397-08002B2CF9AE}" pid="3" name="Klassifizierungs-Id">
    <vt:lpwstr>9BA217E89CFD49ABA5B02114618634AD</vt:lpwstr>
  </property>
  <property fmtid="{D5CDD505-2E9C-101B-9397-08002B2CF9AE}" pid="4" name="Klassifizierungs-Datum">
    <vt:lpwstr>08/05/2025 13:03:14</vt:lpwstr>
  </property>
  <property fmtid="{D5CDD505-2E9C-101B-9397-08002B2CF9AE}" pid="5" name="NovaPath-SeverityName">
    <vt:lpwstr>Hoch</vt:lpwstr>
  </property>
  <property fmtid="{D5CDD505-2E9C-101B-9397-08002B2CF9AE}" pid="6" name="NovaPath-SeverityLevel">
    <vt:lpwstr>3000</vt:lpwstr>
  </property>
  <property fmtid="{D5CDD505-2E9C-101B-9397-08002B2CF9AE}" pid="7" name="Dokumenten-ID">
    <vt:lpwstr>E43H3KE2WQ2FD30EII91JA9ZEH</vt:lpwstr>
  </property>
  <property fmtid="{D5CDD505-2E9C-101B-9397-08002B2CF9AE}" pid="8" name="NovaPath-Version">
    <vt:lpwstr>6.8.5.15993</vt:lpwstr>
  </property>
</Properties>
</file>