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0DC17835-4831-4347-9B0D-E6F1BEF98B33}" xr6:coauthVersionLast="47" xr6:coauthVersionMax="47" xr10:uidLastSave="{00000000-0000-0000-0000-000000000000}"/>
  <bookViews>
    <workbookView xWindow="-108" yWindow="-108" windowWidth="23256" windowHeight="12576" activeTab="2" xr2:uid="{00000000-000D-0000-FFFF-FFFF00000000}"/>
  </bookViews>
  <sheets>
    <sheet name="Deckblatt" sheetId="6" r:id="rId1"/>
    <sheet name="2023" sheetId="4" r:id="rId2"/>
    <sheet name="2024ff" sheetId="1" r:id="rId3"/>
    <sheet name="TabelleA" sheetId="2" r:id="rId4"/>
    <sheet name="TabelleB" sheetId="3" r:id="rId5"/>
    <sheet name="TabelleC" sheetId="5" r:id="rId6"/>
  </sheets>
  <definedNames>
    <definedName name="_Toc256179341" localSheetId="4">TabelleB!#REF!</definedName>
    <definedName name="_Toc256179341" localSheetId="5">TabelleC!#REF!</definedName>
    <definedName name="_Toc256179456" localSheetId="4">TabelleB!#REF!</definedName>
    <definedName name="_Toc256179456" localSheetId="5">TabelleC!#REF!</definedName>
    <definedName name="_xlnm.Print_Area" localSheetId="1">'2023'!$A:$D</definedName>
    <definedName name="_xlnm.Print_Area" localSheetId="2">'2024ff'!$A:$D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D9" i="1"/>
  <c r="D16" i="4" l="1"/>
  <c r="D9" i="4"/>
  <c r="D6" i="4"/>
  <c r="D10" i="4" l="1"/>
  <c r="D12" i="4" s="1"/>
  <c r="D15" i="4" s="1"/>
  <c r="D17" i="4" s="1"/>
  <c r="D13" i="1"/>
  <c r="D16" i="1"/>
  <c r="D21" i="1" l="1"/>
  <c r="D25" i="1" s="1"/>
  <c r="D20" i="1"/>
  <c r="D24" i="1" s="1"/>
  <c r="D26" i="2"/>
  <c r="D25" i="2"/>
  <c r="D24" i="2"/>
  <c r="D23" i="2"/>
  <c r="D22" i="2"/>
  <c r="D21" i="2"/>
  <c r="D20" i="2"/>
  <c r="D19" i="2"/>
  <c r="D18" i="2"/>
  <c r="D17" i="2"/>
  <c r="D16" i="2"/>
  <c r="D15" i="2"/>
  <c r="D14" i="2"/>
  <c r="D13" i="2"/>
  <c r="D12" i="2"/>
  <c r="D11" i="2"/>
  <c r="D10" i="2"/>
</calcChain>
</file>

<file path=xl/sharedStrings.xml><?xml version="1.0" encoding="utf-8"?>
<sst xmlns="http://schemas.openxmlformats.org/spreadsheetml/2006/main" count="244" uniqueCount="196">
  <si>
    <t>Formel</t>
  </si>
  <si>
    <t>Wert</t>
  </si>
  <si>
    <t>Beschlusstext</t>
  </si>
  <si>
    <t xml:space="preserve">2. Zugrunde zu legende Leistungen </t>
  </si>
  <si>
    <t>[1]</t>
  </si>
  <si>
    <t>[2]</t>
  </si>
  <si>
    <t>[3]</t>
  </si>
  <si>
    <t>[4]</t>
  </si>
  <si>
    <t>[5]</t>
  </si>
  <si>
    <t>[6]</t>
  </si>
  <si>
    <t>[7]</t>
  </si>
  <si>
    <t>[8]</t>
  </si>
  <si>
    <t>Sachverhalte, die ohnehin der extrabudgetären Vergütung zugeordnet sind, wie auch die als nicht vorsehbarer Anstieg des Behandlungsbedarfs (NVA) gekennzeichneten Leistungen, insoweit hierfür zusätzliche Finanzmittel bereitgestellt wurden, sind nicht zu berücksichtigen; der gemäß Beschluss des Bewertungsausschusses in seiner 540. Sitzung mit der MGV verrechnete Anteil der als NVA gekennzeichneten Leistungen ist demnach zu berücksichtigen.</t>
  </si>
  <si>
    <t>[9]</t>
  </si>
  <si>
    <t>[10]</t>
  </si>
  <si>
    <t>[11]</t>
  </si>
  <si>
    <t>Dazu gehören auch die Leistungen, die im 2. Quartal 2022 entsprechend der zwischenzeitlich aufgehobenen Neupatientenregelung extrabudgetär vergütet und seit dem 1. Quartal 2023 in die MGV rückgeführt wurden. Dazu ist der auf die Leistungen nach den Sätzen 1 und 2 entfallende Anteil des Rückführungsbetrags für Neupatienten für jede Kassenärztliche Vereinigung durch das Institut des Bewertungsausschusses zu bestimmen. Die Ergebnisse werden der AG Aufsatzwerte zur Freigabe vorgelegt und als Anlage zu diesem Beschluss veröffentlicht.</t>
  </si>
  <si>
    <t>[12]</t>
  </si>
  <si>
    <t>[13]</t>
  </si>
  <si>
    <t>[14]</t>
  </si>
  <si>
    <t>Honorarvolumen für gemäß Nr. 2 des Beschlusses des 653. BA definierte Leistungen</t>
  </si>
  <si>
    <t>3. Erstmalige Festsetzung der auf die Kinder- und Jugendmedizin entfallenden MGV auf Basis des ausgezahlten Honorarvolumens im 2. Quartal 2022</t>
  </si>
  <si>
    <t>[15]</t>
  </si>
  <si>
    <t>[16]</t>
  </si>
  <si>
    <t xml:space="preserve">Etwaige Zuschläge gemäß Nr. 4 sind nicht einzubeziehen. </t>
  </si>
  <si>
    <t>[17]</t>
  </si>
  <si>
    <t>[18]</t>
  </si>
  <si>
    <t xml:space="preserve">Sofern in einem KV-Bezirk die TSVG-Korrektur gemäß Beschluss des 
Bewertungsausschusses in seiner 581. Sitzung am 26. Januar 2022 noch nicht in den Honorarzahlungen des 2. Quartals 2022 berücksichtigt wurde </t>
  </si>
  <si>
    <t>[19]</t>
  </si>
  <si>
    <t xml:space="preserve">oder die Verwendung von NVA-Zahlungen aus anderen Quartalen bis 
einschließlich 4/2021 erfolgt ist, wird dies den Krankenkassen transparent gemacht und das auf die gemäß Nr. 2 definierten Leistungen entfallende Volumen vom nach Satz 1 bestimmten Honorarvolumen einvernehmlich abgezogen. </t>
  </si>
  <si>
    <t>[20]</t>
  </si>
  <si>
    <t>Die Summe der für bereichseigene und bereichsfremde Ärzte ausgezahlten Honorarvolumen abzüglich des nach Nr. 4 bestimmten garantierten Zuschlagsvolumens für Kinder- und Jugendmedizin bildet die zugrunde zu legende erstmalig festgesetzte, auf die Leistungen der Kinder- und Jugendmedizin nach § 87b Absatz 1 Satz 3 zweiter Halbsatz SGB V entfallende MGV.</t>
  </si>
  <si>
    <t>[21]</t>
  </si>
  <si>
    <t>Zugrunde zu legende erstmalig festgesetzte, auf die Leistungen der Kinder- und Jugendmedizin nach § 87b Absatz 1 Satz 3 zweiter Halbsatz SGB V entfallende MGV im Abrechnungsquartal 2023</t>
  </si>
  <si>
    <t>4. Bestimmung des garantierten Zuschlagsvolumens für Kinder- und Jugendmedizin im 2. Quartal 2022</t>
  </si>
  <si>
    <t>[22]</t>
  </si>
  <si>
    <t>[23]</t>
  </si>
  <si>
    <t>5. Fortschreibung der auf die Kinder- und Jugendmedizin entfallenden MGV nach Nr. 3 sowie des garantierten Zuschlagsvolumens für Kinder- und Jugendmedizin nach Nr. 4 ab dem Jahr 2024</t>
  </si>
  <si>
    <t>[24]</t>
  </si>
  <si>
    <t>Ausgangswert der auf die Kinder- und Jugendmedizin entfallenden MGV in Euro für das aktuelle Abrechnungsquartal 2024 ff.</t>
  </si>
  <si>
    <t>Ausgangswert für das 1. Quartal 2024 ist der gemäß Nr. 3 bestimmte Wert.</t>
  </si>
  <si>
    <t>[25]</t>
  </si>
  <si>
    <t>Ausgangswert des garantierten Zuschlagsvolumens in Euro für die Förderung der Kinder- und Jugendmedizin für das aktuelle Abrechnungsquartal 2024 ff.</t>
  </si>
  <si>
    <t>[26]</t>
  </si>
  <si>
    <t>Fortschreibung aufgrund der Anpassung des regionalen Punktwerts von t-1 nach t (erstmals von 2023 nach 2024)</t>
  </si>
  <si>
    <t>Bei der Fortschreibung auf das aktuelle Quartal sind ab dem Jahr 2024 
die Anpassung des regionalen Punktwerts,</t>
  </si>
  <si>
    <t>[27]</t>
  </si>
  <si>
    <t xml:space="preserve">die auf die Kinder- und Jugendmedizin entfallende MGV bzw. das garantierte Zuschlagsvolumen für Kinder- und Jugendmedizin betreffenden Veränderungsraten gemäß § 87a Abs. 4 Satz 1 Nr. 1 bis 5 SGB V </t>
  </si>
  <si>
    <t>[28]</t>
  </si>
  <si>
    <t>[29]</t>
  </si>
  <si>
    <t>[30]</t>
  </si>
  <si>
    <t xml:space="preserve">sowie weitere ggf. regional vereinbarte Anpassungen </t>
  </si>
  <si>
    <t>und die basiswirksamen prozentualen Veränderungen aufgrund von Beschlüssen des Bewertungsausschusses zu berücksichtigen.</t>
  </si>
  <si>
    <t>Um prozentuale Veränderungen fortgeschriebene auf die Kinder- und Jugendmedizin entfallende MGV in Euro für das aktuelle Abrechnungsquartal 2024 ff.</t>
  </si>
  <si>
    <t>Um prozentuale Veränderungen fortgeschriebenes garantiertes Zuschlagsvolumen in Euro für die Förderung der Kinder- und Jugendmedizin für das aktuelle Abrechnungsquartal 2024 ff.</t>
  </si>
  <si>
    <t>Endgültige fortgeschriebene auf die Kinder- und Jugendmedizin entfallende MGV in Euro für das aktuelle Abrechnungsquartal 2024 ff.</t>
  </si>
  <si>
    <t>Endgültig fortgeschriebenes garantiertes Zuschlagsvolumen in Euro für die Förderung der Kinder- und Jugendmedizin für das aktuelle Abrechnungsquartal 2024 ff.</t>
  </si>
  <si>
    <t xml:space="preserve">Für den Fall von Eindeckelungen, die die auf Kinder- und Jugendmedizin entfallende MGV betreffen, ist das Verfahren gemäß den Vorgaben des Bewertungsausschusses in seiner 383. Sitzung am 21. September 2016 zu Vorgaben für ein Verfahren zur Ermittlung der Aufsatzwerte und der Anteile der einzelnen Krankenkassen, zuletzt geändert durch den Beschluss des Bewertungsausschusses in seiner 654. Sitzung (schriftliche Beschlussfassung), oder entsprechenden Folgebeschlüssen anzuwenden. </t>
  </si>
  <si>
    <t>Für im Gesetz vorgesehene Bereinigungen sind die Verfahren gemäß Beschluss des Bewertungsausschusses in seiner 420. Sitzung (schriftliche Beschlussfassung), zuletzt geändert durch den Beschluss des Bewertungsausschusses in seiner 640. Sitzung am 29. März 2023, oder entsprechenden Folgebeschlüssen analog anzuwenden und die ermittelten Beträge aus der auf die Kinder- und Jugendmedizin entfallenden MGV bzw. aus dem garantierten Zuschlagsvolumen für Kinder- und Jugendmedizin zu bereinigen.
Hinweis: negatives Vorzeichen bei Abzug von der MGV</t>
  </si>
  <si>
    <t>Zugrunde zu legen ist für alle in Nr. 1 genannten Quartale das gemäß dem Verteilungsmaßstab im 2. Quartal 2022 ausgezahlte Honorarvolumen für Leistungen des Kapitels 4 EBM mit Ausnahme der Versichertenpauschalen 04003, 04004 und 04005 EBM einschließlich Gebührenordnungspositionen mit Suffix</t>
  </si>
  <si>
    <t>Anmerkungen und Erläuterungen der KV</t>
  </si>
  <si>
    <t>KV-spezifische Unterschreitungsbeträge im 2. Quartal 2022 zur Verrechnung des nicht vorhersehbaren Anstiegs des morbiditätsbedingten Behandlungsbedarfs aufgrund der SARS-CoV-2-Pandemie im Jahr 2022</t>
  </si>
  <si>
    <t>Freigegeben durch die Trägerorganisationen des Instituts des Bewertungsausschusses am 19. Dezember 2022</t>
  </si>
  <si>
    <t>Beschluss des Bewertungsausschuss in seiner 581. Sitzung am 26. Januar 2022 zur Verrechnung des nicht vorhersehbaren Anstiegs des morbiditätsbedingten Behandlungsbedarfs aufgrund der SARS CoV-2-Pandemie im Jahr 2022 mit einer Unterschreitung des vereinbarten Anstiegs des morbiditätsbedingten Behandlungsbedarfs durch den tatsächlichen Anstieg des Leistungsbedarfs</t>
  </si>
  <si>
    <t>KV-Bezirk</t>
  </si>
  <si>
    <t>Schleswig-Holstein</t>
  </si>
  <si>
    <t>Hamburg</t>
  </si>
  <si>
    <t>Bremen</t>
  </si>
  <si>
    <t>Niedersachsen</t>
  </si>
  <si>
    <t>Westfalen-Lippe</t>
  </si>
  <si>
    <t>Nordrhein</t>
  </si>
  <si>
    <t>Hessen</t>
  </si>
  <si>
    <t>Rheinland-Pfalz</t>
  </si>
  <si>
    <t>Baden-Württemberg</t>
  </si>
  <si>
    <t>Bayern</t>
  </si>
  <si>
    <t>Berlin</t>
  </si>
  <si>
    <t>Saarland</t>
  </si>
  <si>
    <t>Mecklenburg-Vorpommern</t>
  </si>
  <si>
    <t>Brandenburg</t>
  </si>
  <si>
    <t>Sachsen-Anhalt</t>
  </si>
  <si>
    <t>Thüringen</t>
  </si>
  <si>
    <t>Sachsen</t>
  </si>
  <si>
    <t>NVA-ArztRG 2022/2 in Euro</t>
  </si>
  <si>
    <t>Verbleibendes Honorarvolumen in Euro gemäß ARZTRG87aKA_IK im Quartal 2/2022 (Korrekturstand 15.06.2023) für Leistungen des Kap. 4 EBM</t>
  </si>
  <si>
    <t>Davon Honorarvolumen in Euro für gekennzeichnete NVA-Leistungen (NVA_Kennzeichen = 1)</t>
  </si>
  <si>
    <t>Regional vereinbarter Punktwert in Cent im Quartal 2/2022</t>
  </si>
  <si>
    <t>Neupatienten-Rückbereinigungsvolumen in Euro im Quartal 2/2022</t>
  </si>
  <si>
    <t>[5]*([6]/100)</t>
  </si>
  <si>
    <t>[4]+[7]</t>
  </si>
  <si>
    <t>Noch nicht in den Honorarzahlungen im Quartal 2/2022 für Leistungen in der Abgrenzung von Schritt [9] berücksichtigte TSVG-Korrektur in Euro für Quartal 2/2022 gemäß Beschluss des Bewertungsausschusses in seiner 581. Sitzung</t>
  </si>
  <si>
    <r>
      <rPr>
        <sz val="11"/>
        <rFont val="Calibri"/>
        <family val="2"/>
        <scheme val="minor"/>
      </rPr>
      <t>Korrigiertes Honorarvolumen für gemäß Nr. 2 des Beschlusses des 653. BA definierte Leistungen</t>
    </r>
    <r>
      <rPr>
        <strike/>
        <sz val="11"/>
        <rFont val="Calibri"/>
        <family val="2"/>
        <scheme val="minor"/>
      </rPr>
      <t xml:space="preserve">
</t>
    </r>
  </si>
  <si>
    <t>Davon Honorarvolumen in Euro gemäß ARZTRG87aKA_IK im Quartal 2/2022 (Korrekturstand 15.06.2023) für garantierte Zuschläge gemäß Nr. 4 des Beschlusses des 653. BA</t>
  </si>
  <si>
    <t>[12]-[13]</t>
  </si>
  <si>
    <t>Honorarvolumen in Euro gemäß ARZTRG87aKA_IK im Quartal 2/2022 (Korrekturstand 15.06.2023) für garantierte Zuschläge gemäß Nr. 4 des Beschlusses des 653. BA</t>
  </si>
  <si>
    <t>Zudem werden für den Fall, dass das Honorarvolumen für die in Nr. 2 definierten Leistungen im 2. Quartal 2022 nach dem Verteilungsmaßstab innerhalb der MGV ausgezahlte Zuschläge enthielt, diese gemäß § 87a Abs. 3b Satz 5 SGB V von den regionalen Gesamtvertragspartnern ab dem 2. Quartal 2023 mit befreiender Wirkung als Zuschläge in der MGV vereinbart und dafür aus der auf die Kinder- und Jugendmedizin entfallenden MGV als garantiertes Zuschlagsvolumen für die Kinder- und Jugendmedizin für Leistungen gemäß § 87b Abs. 1 Satz 3 zweiter Halbsatz SGB V herausgelöst. Dazu verständigen sich die regionalen Gesamtvertragspartner auf das Volumen der im 2. Quartal 2022 auf die Förderung der Kinder- und Jugendmedizin entfallenden Zuschläge.</t>
  </si>
  <si>
    <t>In den Honorarzahlungen für das Quartal 2/2022 für Leistungen in der Abgrenzung von Schritt [9] verwendete NVA-Zahlungen in Euro aus anderen Quartalen bis einschließlich Quartal 4/2021</t>
  </si>
  <si>
    <t>Fortschreibung um Veränderungsrate gemäß § 87a Abs. 4 Satz 1 Nr. 2 bis 5 SGB V von t-1 nach t (erstmals von 2023 nach 2024)</t>
  </si>
  <si>
    <t>MGV-Eindeckelungsvolumen in Euro im aktuellen Abrechnungsquartal 2024 ff. bezogen auf die Leistungsabgrenzung nach [1]</t>
  </si>
  <si>
    <t>Anpassungen durch den BA aufgrund von Bewertungsanpassungen / Aufnahme neuer Leistungen in Euro im aktuellen Abrechnungsquartal 2024 ff. bezogen auf die Leistungsabgrenzung nach [1]</t>
  </si>
  <si>
    <t>Sollten dem Kapitel 4 neue Leistungen zugeordnet oder Bewertungsanpassungen vorgenommen werden, beschließt der Bewertungsausschuss zu der notwendigen Anpassung der auf die Kinder- und Jugendmedizin entfallenden MGV. 
Hinweis: negatives Vorzeichen bei Abzug von der MGV</t>
  </si>
  <si>
    <t>&lt;Detaillierte Darlegung der Abgrenzung in den ARZTRG87aKA_IK-Daten&gt;</t>
  </si>
  <si>
    <t>[1]-[2]*[3]</t>
  </si>
  <si>
    <t>[9]-[10]-[11]</t>
  </si>
  <si>
    <t>&lt;Darlegung der Zusammensetzung des Volumens der im 2. Quartal 2022 auf die Förderung der Kinder- und Jugendmedizin entfallenden Zuschläge&gt;</t>
  </si>
  <si>
    <t>Beschluss: 581. Sitzung - Abschnitt 2 Nr. 6:</t>
  </si>
  <si>
    <t xml:space="preserve">Unterschreitungsbetrag in Euro Nr. 4 </t>
  </si>
  <si>
    <t>Anteil des Rechnungsbetrags Nr. 6</t>
  </si>
  <si>
    <t>Auf Basis des 2. Quartals 2022 wird für alle in Nr. 1 genannten Quartale sowie als Ausgangswert für das 1. Quartal 2024 das nach dem Verteilungsmaßstab ausgezahlte Honorarvolumen für gemäß Nr. 2 definierte Leistungen für die im jeweiligen KV-Bezirk wohnhaften Versicherten sowie – insofern diese innerhalb der MGV vergütet werden – für die Wohnausländer mit Kassensitz im jeweiligen KV-Bezirk bestimmt. Dazu wird die Satzart ARZTRG87aKA_IK für das 2. Quartal 2022 mit dem Korrekturstand 15. Juni 2023 herangezogen.</t>
  </si>
  <si>
    <t>Rückführungsbeträge für Neupatienten für Leistungen der auf die Kinder- und Jugendmedizin entfallenden MGV</t>
  </si>
  <si>
    <t>Neupatienten-Rückbereinigungsmenge
in Punkten</t>
  </si>
  <si>
    <t>gemäß Anlage zum Beschluss des Bewertungsausschusses in seiner 653. Sitzung (schriftliche Beschlussfassung)</t>
  </si>
  <si>
    <t>[16]+[18]+[19]+[20]</t>
  </si>
  <si>
    <t>[17]+[21]</t>
  </si>
  <si>
    <t>[24a]</t>
  </si>
  <si>
    <t>[24b]</t>
  </si>
  <si>
    <t>[25a]</t>
  </si>
  <si>
    <t>[25b]</t>
  </si>
  <si>
    <t>[24b]/[24a]-1</t>
  </si>
  <si>
    <t>[25b]/[25a]-1</t>
  </si>
  <si>
    <t>[22]*(1+[24])*(1+[25])*(1+[26])*(1+[27])*(1+[28])</t>
  </si>
  <si>
    <t>[23]*(1+[24])*(1+[25])*(1+[26])*(1+[27])*(1+[28])</t>
  </si>
  <si>
    <t>[31]</t>
  </si>
  <si>
    <t>[32]</t>
  </si>
  <si>
    <t xml:space="preserve">[33] </t>
  </si>
  <si>
    <t xml:space="preserve">[34] </t>
  </si>
  <si>
    <t>[29]+[31]</t>
  </si>
  <si>
    <t>[30]+[32]</t>
  </si>
  <si>
    <t>Für im Gesetz vorgesehene Bereinigungen sind die Verfahren gemäß Beschluss des Bewertungsausschusses in seiner 622. Sitzung (schriftliche Beschlussfassung) oder entsprechenden Folgebeschlüssen analog anzuwenden und die ermittelten Beträge aus der auf die Kinder- und Jugendmedizin entfallenden MGV bzw. aus dem garantierten Zuschlagsvolumen für Kinder- und Jugendmedizin zu bereinigen.
Hinweis: negatives Vorzeichen bei Abzug von der MGV</t>
  </si>
  <si>
    <t>6. Honorierung und Vergütung im jeweiligen Abrechnungsquartal</t>
  </si>
  <si>
    <t>[35]</t>
  </si>
  <si>
    <t>Leistungsbedarf gemäß regionaler Euro-Gebührenordnung im aktuellen Abrechnungsquartal 2024 ff. für Leistungen des Kap. 4 EBM, sofern diese Leistungen in der gesamtvertragszuständigen KV der MGV des aktuellen Abrechnungsquartals zugehörig sind, jedoch ohne NVI und ohne GOPen 04003 bis 04005</t>
  </si>
  <si>
    <t>Leistungsbedarf gemäß regionaler Euro-Gebührenordnung im aktuellen Abrechnungsquartal 2023 für Leistungen des Kap. 4 EBM, sofern diese Leistungen in der gesamtvertragszuständigen KV der MGV des aktuellen Abrechnungsquartals zugehörig sind, jedoch ohne NVI und ohne GOPen 04003 bis 04005</t>
  </si>
  <si>
    <r>
      <rPr>
        <b/>
        <sz val="11"/>
        <rFont val="Calibri"/>
        <family val="2"/>
        <scheme val="minor"/>
      </rPr>
      <t>SV-</t>
    </r>
    <r>
      <rPr>
        <sz val="11"/>
        <rFont val="Calibri"/>
        <family val="2"/>
        <scheme val="minor"/>
      </rPr>
      <t>Bereinigungsvolumen in Euro, welches auf die MGV für Kinder- und Jugendmedizin entfällt</t>
    </r>
  </si>
  <si>
    <t>Anteile der auf die Kinder- und Jugendmedizin entfallenden ASV-Ausgangsleistungsmengen</t>
  </si>
  <si>
    <t>Tuberkulose und atypische Mykobakteriose</t>
  </si>
  <si>
    <t>2A0100</t>
  </si>
  <si>
    <t>Marfan-Syndrom</t>
  </si>
  <si>
    <t>Pulmonale Hypertonie</t>
  </si>
  <si>
    <t>2K0100</t>
  </si>
  <si>
    <t>2L0100</t>
  </si>
  <si>
    <t>2B0100</t>
  </si>
  <si>
    <t>Mukoviszidose</t>
  </si>
  <si>
    <t>Rheumatologische Erkrankungen (Kinder und Jugendliche)</t>
  </si>
  <si>
    <t>1B0101</t>
  </si>
  <si>
    <t>Morbus Wilson</t>
  </si>
  <si>
    <t>Ausgewählte seltene Lebererkrankungen</t>
  </si>
  <si>
    <t>2H0100</t>
  </si>
  <si>
    <t>2O0100</t>
  </si>
  <si>
    <t>Hämophilie</t>
  </si>
  <si>
    <t>Sarkoidose</t>
  </si>
  <si>
    <t>2E0100</t>
  </si>
  <si>
    <t>2C0100</t>
  </si>
  <si>
    <t>2D0100</t>
  </si>
  <si>
    <t>Chronisch entzündliche Darmerkrankungen</t>
  </si>
  <si>
    <t>Neuromuskuläre Erkrankungen</t>
  </si>
  <si>
    <t>1J0100</t>
  </si>
  <si>
    <t>Honorarvolumen in Euro gemäß ARZTRG87aKA_IK im Quartal 2/2022 (Korrekturstand 15.06.2023) abgegrenzt nach gesamvertragszuständiger KV für Leistungen des Kap. 4 EBM, sofern diese Leistungen in der gesamtvertragszuständigen KV der MGV des aktuellen Abrechnungsquartals zugehörig sind, jedoch ohne NVI und ohne GOPen 04003 bis 04005</t>
  </si>
  <si>
    <t>Anteil des (zumeist quartalsversetzt in Quartal 3/2022) den Krankenkassen insgesamt in Rechnung gestellten Corona-NVA für Quartal 2/2022 am insgesamt als NVA gekennzeichneten LB_EUROGO gemäß ARZTRG87aKA_IK im Quartal 2/2022 gemäß Tabelle A (Anteil des Rechnungsbetrags gemäß InBA Corona-NVA Bericht 2/2022)</t>
  </si>
  <si>
    <t>Neupatienten-Rückbereinigungsmenge in Punkten im Quartal 2/2022 gemäß Tabelle B (Anlage zum Beschluss des 653. BA)</t>
  </si>
  <si>
    <t>für Q 1-4/2024 = [14];
ab Q 1/2025 = [33] aus dem Vorjahresquartal</t>
  </si>
  <si>
    <t>für Q 1-4/2024 = [15];
ab Q 1/2025 = [34] aus dem Vorjahresquartal</t>
  </si>
  <si>
    <t>Um ASV-Bereinigung für das aktuelle Abrechnungsquartal 2024 ff. fortgeschriebenes garantiertes Zuschlagsvolumen in Euro für die Förderung der Kinder- und Jugendmedizin</t>
  </si>
  <si>
    <t>Um Eindeckelungen, neue Leistungen und ASV-Bereinigung für das aktuelle Abrechnungsquartal 2024 ff. fortgeschriebene auf die Kinder- und Jugendmedizin entfallende MGV in Euro</t>
  </si>
  <si>
    <t>regional vereinbarter Punktwert in Cent im Vorjahresquartal</t>
  </si>
  <si>
    <t xml:space="preserve">regional vereinbarter Punktwert in Cent im Abrechnungsquartal </t>
  </si>
  <si>
    <t>Versichertenzahl im Vorjahresquartal</t>
  </si>
  <si>
    <t>Versichertenzahl im Abrechnungsquartal</t>
  </si>
  <si>
    <t>Fortschreibung um Veränderungsrate gemäß § 87a Abs. 4 Satz 1 Nr. 1 SGB V von t-1 nach t (Versichertenzahl, erstmals von 2023 nach 2024)</t>
  </si>
  <si>
    <t>Weitere ggf. regional vereinbarte Anpassungen (erstmals von 2023 nach 2024)</t>
  </si>
  <si>
    <t>Basiswirksame prozentuale Veränderungen aufgrund von Beschlüssen des Bewertungsausschusses (erstmals von 2023 nach 2024)</t>
  </si>
  <si>
    <t>- ASV-Indikationen für Versicherte unter 18 Jahre -</t>
  </si>
  <si>
    <r>
      <rPr>
        <b/>
        <sz val="11"/>
        <rFont val="Calibri"/>
        <family val="2"/>
        <scheme val="minor"/>
      </rPr>
      <t>ASV-</t>
    </r>
    <r>
      <rPr>
        <sz val="11"/>
        <rFont val="Calibri"/>
        <family val="2"/>
        <scheme val="minor"/>
      </rPr>
      <t xml:space="preserve">Bereinigungsvolumen in Euro, welches auf die MGV für Kinder- und Jugendmedizin entfällt
(Hierzu wird das jeweilige </t>
    </r>
    <r>
      <rPr>
        <b/>
        <sz val="11"/>
        <rFont val="Calibri"/>
        <family val="2"/>
        <scheme val="minor"/>
      </rPr>
      <t xml:space="preserve">auf die MGV entfallende </t>
    </r>
    <r>
      <rPr>
        <sz val="11"/>
        <rFont val="Calibri"/>
        <family val="2"/>
        <scheme val="minor"/>
      </rPr>
      <t>KV- und indikationsspezifische ASV-Differenzbereinigungsvolumen im aktuellen Abrechnungsquartal 2024 ff. zuerst mit dem zugehörigen KV- und indikationsspezifischen Anteil der auf die Kinder- und Jugendmedizin entfallenden ASV-Ausgangsleistungsmengen gemäß Tabelle C multipliziert. Die so ermittelten auf die Kinder- und Jugendmedizin entfallenden KV- und indikationsspezifischen ASV-Differenzbereinigungsmengen werden anschließend auf KV-Ebene aufsummiert.)</t>
    </r>
  </si>
  <si>
    <r>
      <rPr>
        <b/>
        <sz val="11"/>
        <rFont val="Calibri"/>
        <family val="2"/>
        <scheme val="minor"/>
      </rPr>
      <t>ASV-</t>
    </r>
    <r>
      <rPr>
        <sz val="11"/>
        <rFont val="Calibri"/>
        <family val="2"/>
        <scheme val="minor"/>
      </rPr>
      <t xml:space="preserve">Bereinigungsvolumen in Euro, welches auf das garantierte Zuschlagsvolumen für die Förderung der Kinder- und Jugendmedizin  entfällt
(Hierzu wird das jeweilige </t>
    </r>
    <r>
      <rPr>
        <b/>
        <sz val="11"/>
        <rFont val="Calibri"/>
        <family val="2"/>
        <scheme val="minor"/>
      </rPr>
      <t>auf das garantierte Zuschlagsvolumen entfallende</t>
    </r>
    <r>
      <rPr>
        <sz val="11"/>
        <rFont val="Calibri"/>
        <family val="2"/>
        <scheme val="minor"/>
      </rPr>
      <t xml:space="preserve"> KV- und indikationsspezifische ASV-Differenzbereinigungsvolumen im aktuellen Abrechnungsquartal 2024 ff. zuerst mit dem zugehörigen KV- und indikationsspezifischen Anteil der auf die Kinder- und Jugendmedizin entfallenden ASV-Ausgangsleistungsmengen gemäß Tabelle C multipliziert. Die so ermittelten auf die Kinder- und Jugendmedizin entfallenden KV- und indikationsspezifischen ASV-Differenzbereinigungsmengen werden anschließend auf KV-Ebene aufsummiert.)</t>
    </r>
  </si>
  <si>
    <r>
      <rPr>
        <b/>
        <sz val="11"/>
        <rFont val="Calibri"/>
        <family val="2"/>
        <scheme val="minor"/>
      </rPr>
      <t>SV-</t>
    </r>
    <r>
      <rPr>
        <sz val="11"/>
        <rFont val="Calibri"/>
        <family val="2"/>
        <scheme val="minor"/>
      </rPr>
      <t>Bereinigungsvolumen in Euro, welches auf das garantierte Zuschlagsvolumen für die Förderung der Kinder- und Jugendmedizin  entfällt</t>
    </r>
  </si>
  <si>
    <t>Die grau unterlegten Felder sind zu befüllen. Durch die Unterlegung mit Formeln werden die weiteren Schritte automatisch umgesetzt.</t>
  </si>
  <si>
    <t>Excel-Tabelle zur Darstellung des Rechenweges (Rechenschema) gemäß Beschluss des Bewertungsausschusses in seiner 653. Sitzung (schriftliche Beschlussfassung)</t>
  </si>
  <si>
    <t>Dieses Rechenschema ist als Hilfsmittel anzusehen und ersetzt nicht die Regelungen des Beschlusses des 653. BA</t>
  </si>
  <si>
    <t>Für die erstmalige Festsetzung der auf die Kinder- und Jugendmedizin entfallenden MGV sowie des garantierten Zuschlagsvolumens für Kinder- und Jugendmedizin in den Quartalen 2-4/2023 ist das Rechenschema des Blattes "2023" zu verwenden.</t>
  </si>
  <si>
    <t>Für die Fortschreibung der auf die Kinder- und Jugendmedizin entfallenden MGV sowie des garantierten Zuschlagsvolumens für Kinder- und Jugendmedizin ab dem Quartal 1/2024 ist das Rechenschema des Blattes "2024ff" zu verwenden.</t>
  </si>
  <si>
    <t>In Spalte A werden die einzelnen Schritte nummeriert.</t>
  </si>
  <si>
    <t>In Spalte B wird eine Kurzbezeichung des jeweiligen Schrittes genannt.</t>
  </si>
  <si>
    <t xml:space="preserve">In Spalte E ist der zugehörige Beschlusstext aufgeführt.  </t>
  </si>
  <si>
    <t>In Spalte C erfolgt die Beschreibung des Rechenschrittes in Formel-Schreibweise.</t>
  </si>
  <si>
    <t>In Spalte D sind die Werte einzutragen bzw. werden Werte durch das Rechenschema bestimmt.</t>
  </si>
  <si>
    <t>Die KV-spezifischen Werte in den Schritten [20] und [21] sind auf Basis der in der Hilfstabelle in Blatt "TabelleC" berichteten Anteile der auf die Kinder- und Jugendmedizin entfallenden ASV-Ausgangsleistungsmengen zu berechnen.</t>
  </si>
  <si>
    <t>In Spalte F des Blattes "2023" sind zu den Schritten [1] und [15] detaillierte Erläuterungen zur Abgrenzung der ARZTRG87aKA_IK-Daten sowie zur Zusammensetzung des Zuschlagsvolumens zur Förderung der Kinder- und Jugendmedizin einzutragen.</t>
  </si>
  <si>
    <t>Der KV-spezifische Wert in Schritt [3] ist der Hilfstabelle in Blatt "TabelleA" zu entnehmen.</t>
  </si>
  <si>
    <t>Der KV-spezifische Wert in Schritt [5] ist der Hilfstabelle in Blatt "TabelleB" zu entnehmen.</t>
  </si>
  <si>
    <t>Die in Nr. 2 definierten Leistungen werden mit den Preisen der regionalen Euro-Gebührenordnung ohne Honorarbegrenzung oder -minderung vergütet. Sofern die auf die Kinder- und Jugendmedizin entfallende MGV hierfür nicht ausreicht, erfolgen gemäß § 87a Abs. 3b Satz 9 SGB V Ausgleichszahlungen durch die Krankenkassen. Die Ausgleichszahlung für eine Kassenärztliche Vereinigung ergibt sich je Quartal als Differenz zwischen dem für die in Nr. 2 definierten Leistungen erbrachten Leistungsbedarf gemäß regionaler Euro-Gebührenordnung innerhalb der MGV des gesamtvertragszuständigen KV-Bezirks und der (ggf. gemäß Nr. 5 fortgeschriebenen) MGV, die auf die Kinder- und Jugendmedizin nach Nr. 3 entfällt. Die Höhe der Ausgleichszahlung für eine Kassenärztliche Vereinigung ist zu dokumentieren.</t>
  </si>
  <si>
    <t>gemäß Berechnungsvorgaben im Beschluss des Bewertungsausschusses in seiner 419. Sitzung (schriftliche Beschlussfassung), zuletzt geändert durch Teil A des Beschlusses des Bewertungausschusses in seiner 700. Sitzung (schriftliche Beschlussfassung),</t>
  </si>
  <si>
    <t>Multiple 
Sklerose</t>
  </si>
  <si>
    <t>1E0100</t>
  </si>
  <si>
    <t>ab ASV-Bereinigungsquartal 3/2024</t>
  </si>
  <si>
    <t>sowie im Beschluss des Bewertungsausschusses in seiner 420. Sitzung (schriftliche Beschlussfassung), zuletzt geändert durch den Beschluss des Bewertungausschusses in seiner 748. Sitzung (schriftliche Beschlussfassung)</t>
  </si>
  <si>
    <t>1F0100</t>
  </si>
  <si>
    <t>Zerebrale Anfallsleiden (Epilepsie)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</si>
</sst>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quot;€&quot;"/>
    <numFmt numFmtId="165" formatCode="0.0000%"/>
    <numFmt numFmtId="166" formatCode="#,##0.0000"/>
    <numFmt numFmtId="167" formatCode="0.0%"/>
    <numFmt numFmtId="168" formatCode="#,##0.0000\ &quot;€&quot;"/>
    <numFmt numFmtId="169" formatCode="#,##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trike/>
      <sz val="11"/>
      <name val="Calibri"/>
      <family val="2"/>
      <scheme val="minor"/>
    </font>
    <font>
      <b/>
      <sz val="11"/>
      <name val="Calibri"/>
      <family val="2"/>
      <scheme val="minor"/>
    </font>
    <font>
      <b/>
      <sz val="14"/>
      <name val="Calibri"/>
      <family val="2"/>
      <scheme val="minor"/>
    </font>
    <font>
      <b/>
      <sz val="16"/>
      <name val="Arial"/>
      <family val="2"/>
    </font>
    <font>
      <b/>
      <sz val="16"/>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3" tint="0.79998168889431442"/>
        <bgColor indexed="64"/>
      </patternFill>
    </fill>
  </fills>
  <borders count="7">
    <border>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3" fillId="0" borderId="0" xfId="0" applyFont="1" applyAlignment="1">
      <alignment vertical="top" wrapText="1"/>
    </xf>
    <xf numFmtId="164" fontId="3" fillId="0" borderId="0" xfId="0" applyNumberFormat="1"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xf numFmtId="0" fontId="4" fillId="0" borderId="0" xfId="0" applyFont="1" applyAlignment="1">
      <alignment vertical="top" wrapText="1"/>
    </xf>
    <xf numFmtId="3" fontId="3" fillId="3" borderId="0" xfId="0" applyNumberFormat="1" applyFont="1" applyFill="1" applyAlignment="1">
      <alignment vertical="top"/>
    </xf>
    <xf numFmtId="0" fontId="3" fillId="3" borderId="0" xfId="0" applyFont="1" applyFill="1" applyAlignment="1">
      <alignment vertical="top" wrapText="1"/>
    </xf>
    <xf numFmtId="164" fontId="3" fillId="3" borderId="0" xfId="0" applyNumberFormat="1" applyFont="1" applyFill="1" applyAlignment="1">
      <alignment vertical="top"/>
    </xf>
    <xf numFmtId="0" fontId="3" fillId="0" borderId="0" xfId="0" applyFont="1" applyAlignment="1">
      <alignment horizontal="left" vertical="center" wrapText="1"/>
    </xf>
    <xf numFmtId="0" fontId="5" fillId="2" borderId="0" xfId="0" applyFont="1" applyFill="1" applyAlignment="1">
      <alignment horizontal="left"/>
    </xf>
    <xf numFmtId="165" fontId="3" fillId="3" borderId="0" xfId="1" applyNumberFormat="1" applyFont="1" applyFill="1" applyAlignment="1">
      <alignment vertical="top"/>
    </xf>
    <xf numFmtId="168" fontId="3" fillId="0" borderId="0" xfId="0" applyNumberFormat="1" applyFont="1" applyAlignment="1">
      <alignment vertical="top" wrapText="1"/>
    </xf>
    <xf numFmtId="168" fontId="3" fillId="0" borderId="0" xfId="0" applyNumberFormat="1" applyFont="1" applyAlignment="1">
      <alignment vertical="top"/>
    </xf>
    <xf numFmtId="166" fontId="3" fillId="3" borderId="0" xfId="0" applyNumberFormat="1" applyFont="1" applyFill="1" applyAlignment="1">
      <alignment vertical="top"/>
    </xf>
    <xf numFmtId="0" fontId="3" fillId="0" borderId="0" xfId="0" applyFont="1" applyAlignment="1">
      <alignment wrapText="1"/>
    </xf>
    <xf numFmtId="0" fontId="3" fillId="0" borderId="0" xfId="0" applyFont="1" applyAlignment="1">
      <alignment horizontal="left" wrapText="1"/>
    </xf>
    <xf numFmtId="0" fontId="5" fillId="2" borderId="0" xfId="0" applyFont="1" applyFill="1" applyAlignment="1">
      <alignment horizontal="left" vertical="center"/>
    </xf>
    <xf numFmtId="165" fontId="3" fillId="0" borderId="0" xfId="0" applyNumberFormat="1" applyFont="1" applyFill="1" applyAlignment="1">
      <alignment vertical="top"/>
    </xf>
    <xf numFmtId="165" fontId="3" fillId="3" borderId="0" xfId="0" applyNumberFormat="1" applyFont="1" applyFill="1" applyAlignment="1">
      <alignment vertical="top"/>
    </xf>
    <xf numFmtId="0" fontId="3" fillId="0" borderId="0" xfId="0" applyFont="1" applyFill="1" applyAlignment="1">
      <alignment vertical="top" wrapText="1"/>
    </xf>
    <xf numFmtId="0" fontId="3" fillId="0" borderId="0" xfId="0" applyFont="1"/>
    <xf numFmtId="0" fontId="3" fillId="0" borderId="4" xfId="0" applyFont="1" applyBorder="1" applyAlignment="1">
      <alignment horizontal="center" wrapText="1"/>
    </xf>
    <xf numFmtId="0" fontId="3" fillId="0" borderId="2" xfId="0" applyFont="1" applyBorder="1"/>
    <xf numFmtId="3" fontId="3" fillId="0" borderId="2" xfId="0" applyNumberFormat="1" applyFont="1" applyBorder="1"/>
    <xf numFmtId="167" fontId="3" fillId="0" borderId="2" xfId="1" applyNumberFormat="1" applyFont="1" applyBorder="1"/>
    <xf numFmtId="169" fontId="3" fillId="0" borderId="0" xfId="0" applyNumberFormat="1" applyFont="1"/>
    <xf numFmtId="3" fontId="3" fillId="0" borderId="0" xfId="0" applyNumberFormat="1" applyFont="1"/>
    <xf numFmtId="0" fontId="3" fillId="4" borderId="3" xfId="0" applyFont="1" applyFill="1" applyBorder="1"/>
    <xf numFmtId="3" fontId="3" fillId="4" borderId="3" xfId="0" applyNumberFormat="1" applyFont="1" applyFill="1" applyBorder="1"/>
    <xf numFmtId="167" fontId="3" fillId="4" borderId="3" xfId="1" applyNumberFormat="1" applyFont="1" applyFill="1" applyBorder="1"/>
    <xf numFmtId="0" fontId="3" fillId="0" borderId="3" xfId="0" applyFont="1" applyBorder="1"/>
    <xf numFmtId="3" fontId="3" fillId="0" borderId="3" xfId="0" applyNumberFormat="1" applyFont="1" applyBorder="1"/>
    <xf numFmtId="167" fontId="3" fillId="0" borderId="3" xfId="1" applyNumberFormat="1" applyFont="1" applyBorder="1"/>
    <xf numFmtId="0" fontId="3" fillId="0" borderId="1" xfId="0" applyFont="1" applyBorder="1"/>
    <xf numFmtId="3" fontId="3" fillId="0" borderId="1" xfId="0" applyNumberFormat="1" applyFont="1" applyBorder="1"/>
    <xf numFmtId="167" fontId="3" fillId="0" borderId="1" xfId="1" applyNumberFormat="1" applyFont="1" applyBorder="1"/>
    <xf numFmtId="9" fontId="3" fillId="0" borderId="0" xfId="1" applyFont="1"/>
    <xf numFmtId="0" fontId="7" fillId="0" borderId="0" xfId="0" applyFont="1" applyAlignment="1">
      <alignment horizontal="center" vertical="center"/>
    </xf>
    <xf numFmtId="0" fontId="6" fillId="0" borderId="0" xfId="0" quotePrefix="1" applyFont="1"/>
    <xf numFmtId="0" fontId="3" fillId="0" borderId="4" xfId="0" applyFont="1" applyBorder="1" applyAlignment="1">
      <alignment horizontal="center" vertical="top" wrapText="1"/>
    </xf>
    <xf numFmtId="11" fontId="3" fillId="0" borderId="4" xfId="0" quotePrefix="1" applyNumberFormat="1" applyFont="1" applyBorder="1" applyAlignment="1">
      <alignment horizontal="center" wrapText="1"/>
    </xf>
    <xf numFmtId="165" fontId="3" fillId="0" borderId="2" xfId="1" applyNumberFormat="1" applyFont="1" applyBorder="1"/>
    <xf numFmtId="165" fontId="3" fillId="4" borderId="3" xfId="1" applyNumberFormat="1" applyFont="1" applyFill="1" applyBorder="1"/>
    <xf numFmtId="165" fontId="3" fillId="0" borderId="3" xfId="1" applyNumberFormat="1" applyFont="1" applyBorder="1"/>
    <xf numFmtId="165" fontId="3" fillId="0" borderId="1" xfId="1" applyNumberFormat="1" applyFont="1" applyBorder="1"/>
    <xf numFmtId="10" fontId="3" fillId="0" borderId="0" xfId="1" applyNumberFormat="1" applyFont="1"/>
    <xf numFmtId="0" fontId="8" fillId="0" borderId="0" xfId="0" applyFont="1"/>
    <xf numFmtId="0" fontId="2" fillId="0" borderId="0" xfId="0" applyFont="1"/>
    <xf numFmtId="0" fontId="5" fillId="2" borderId="0" xfId="0" applyFont="1" applyFill="1" applyAlignment="1">
      <alignment horizontal="left" vertical="center"/>
    </xf>
    <xf numFmtId="0" fontId="5" fillId="2" borderId="0" xfId="0" applyFont="1" applyFill="1" applyAlignment="1">
      <alignment horizontal="left"/>
    </xf>
    <xf numFmtId="0" fontId="3" fillId="0" borderId="0" xfId="0" applyFont="1" applyAlignment="1">
      <alignment horizontal="left"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164" fontId="3" fillId="0" borderId="0" xfId="0" applyNumberFormat="1" applyFont="1" applyFill="1" applyAlignment="1">
      <alignment vertical="top"/>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21" Type="http://schemas.openxmlformats.org/officeDocument/2006/relationships/customXml" Target="../customXml/item11.xml"/><Relationship Id="rId34" Type="http://schemas.openxmlformats.org/officeDocument/2006/relationships/customXml" Target="../customXml/item24.xml"/><Relationship Id="rId7" Type="http://schemas.openxmlformats.org/officeDocument/2006/relationships/theme" Target="theme/theme1.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33" Type="http://schemas.openxmlformats.org/officeDocument/2006/relationships/customXml" Target="../customXml/item23.xml"/><Relationship Id="rId38" Type="http://schemas.openxmlformats.org/officeDocument/2006/relationships/customXml" Target="../customXml/item28.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24" Type="http://schemas.openxmlformats.org/officeDocument/2006/relationships/customXml" Target="../customXml/item14.xml"/><Relationship Id="rId32" Type="http://schemas.openxmlformats.org/officeDocument/2006/relationships/customXml" Target="../customXml/item22.xml"/><Relationship Id="rId37"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36" Type="http://schemas.openxmlformats.org/officeDocument/2006/relationships/customXml" Target="../customXml/item26.xml"/><Relationship Id="rId10" Type="http://schemas.openxmlformats.org/officeDocument/2006/relationships/calcChain" Target="calcChain.xml"/><Relationship Id="rId19" Type="http://schemas.openxmlformats.org/officeDocument/2006/relationships/customXml" Target="../customXml/item9.xml"/><Relationship Id="rId31"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 Id="rId30" Type="http://schemas.openxmlformats.org/officeDocument/2006/relationships/customXml" Target="../customXml/item20.xml"/><Relationship Id="rId35" Type="http://schemas.openxmlformats.org/officeDocument/2006/relationships/customXml" Target="../customXml/item25.xml"/><Relationship Id="rId8" Type="http://schemas.openxmlformats.org/officeDocument/2006/relationships/styles" Target="styles.xml"/><Relationship Id="rId3" Type="http://schemas.openxmlformats.org/officeDocument/2006/relationships/worksheet" Target="worksheets/sheet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workbookViewId="0"/>
  </sheetViews>
  <sheetFormatPr baseColWidth="10" defaultRowHeight="14.4" x14ac:dyDescent="0.3"/>
  <sheetData>
    <row r="1" spans="1:1" ht="21" x14ac:dyDescent="0.4">
      <c r="A1" s="48" t="s">
        <v>175</v>
      </c>
    </row>
    <row r="2" spans="1:1" x14ac:dyDescent="0.3">
      <c r="A2" s="49"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185</v>
      </c>
    </row>
    <row r="12" spans="1:1" x14ac:dyDescent="0.3">
      <c r="A12" t="s">
        <v>174</v>
      </c>
    </row>
    <row r="13" spans="1:1" x14ac:dyDescent="0.3">
      <c r="A13" t="s">
        <v>186</v>
      </c>
    </row>
    <row r="14" spans="1:1" x14ac:dyDescent="0.3">
      <c r="A14" t="s">
        <v>187</v>
      </c>
    </row>
    <row r="15" spans="1:1" x14ac:dyDescent="0.3">
      <c r="A15" t="s">
        <v>184</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1"/>
  <sheetViews>
    <sheetView zoomScale="90" zoomScaleNormal="90" workbookViewId="0">
      <pane ySplit="1" topLeftCell="A2" activePane="bottomLeft" state="frozen"/>
      <selection pane="bottomLeft" activeCell="D3" sqref="D3"/>
    </sheetView>
  </sheetViews>
  <sheetFormatPr baseColWidth="10" defaultColWidth="11.44140625" defaultRowHeight="14.4" x14ac:dyDescent="0.3"/>
  <cols>
    <col min="1" max="1" width="5.44140625" style="3" customWidth="1"/>
    <col min="2" max="2" width="60.77734375" style="3" customWidth="1"/>
    <col min="3" max="3" width="27.77734375" style="3" customWidth="1"/>
    <col min="4" max="4" width="23.6640625" style="3" customWidth="1"/>
    <col min="5" max="5" width="84.77734375" style="3" customWidth="1"/>
    <col min="6" max="6" width="71.5546875" style="3" customWidth="1"/>
    <col min="7" max="7" width="56.6640625" style="3" customWidth="1"/>
    <col min="8" max="16384" width="11.44140625" style="3"/>
  </cols>
  <sheetData>
    <row r="1" spans="1:7" x14ac:dyDescent="0.3">
      <c r="C1" s="4" t="s">
        <v>0</v>
      </c>
      <c r="D1" s="4" t="s">
        <v>1</v>
      </c>
      <c r="E1" s="4" t="s">
        <v>2</v>
      </c>
      <c r="F1" s="4" t="s">
        <v>60</v>
      </c>
    </row>
    <row r="2" spans="1:7" x14ac:dyDescent="0.3">
      <c r="A2" s="51" t="s">
        <v>3</v>
      </c>
      <c r="B2" s="51"/>
      <c r="C2" s="51"/>
      <c r="D2" s="51"/>
      <c r="E2" s="51"/>
      <c r="F2" s="11"/>
    </row>
    <row r="3" spans="1:7" ht="86.4" x14ac:dyDescent="0.3">
      <c r="A3" s="3" t="s">
        <v>4</v>
      </c>
      <c r="B3" s="1" t="s">
        <v>156</v>
      </c>
      <c r="C3" s="1"/>
      <c r="D3" s="9"/>
      <c r="E3" s="1" t="s">
        <v>59</v>
      </c>
      <c r="F3" s="8" t="s">
        <v>100</v>
      </c>
    </row>
    <row r="4" spans="1:7" ht="72" x14ac:dyDescent="0.3">
      <c r="A4" s="3" t="s">
        <v>5</v>
      </c>
      <c r="B4" s="1" t="s">
        <v>84</v>
      </c>
      <c r="C4" s="1"/>
      <c r="D4" s="9"/>
      <c r="E4" s="1" t="s">
        <v>12</v>
      </c>
      <c r="F4" s="1"/>
    </row>
    <row r="5" spans="1:7" ht="72" x14ac:dyDescent="0.3">
      <c r="A5" s="3" t="s">
        <v>6</v>
      </c>
      <c r="B5" s="1" t="s">
        <v>157</v>
      </c>
      <c r="C5" s="1"/>
      <c r="D5" s="12"/>
      <c r="E5" s="13"/>
      <c r="F5" s="1"/>
      <c r="G5" s="1"/>
    </row>
    <row r="6" spans="1:7" ht="43.2" x14ac:dyDescent="0.3">
      <c r="A6" s="3" t="s">
        <v>7</v>
      </c>
      <c r="B6" s="1" t="s">
        <v>83</v>
      </c>
      <c r="C6" s="1" t="s">
        <v>101</v>
      </c>
      <c r="D6" s="2">
        <f>D3-D4*D5</f>
        <v>0</v>
      </c>
      <c r="E6" s="14"/>
      <c r="F6" s="14"/>
      <c r="G6" s="1"/>
    </row>
    <row r="7" spans="1:7" ht="86.4" x14ac:dyDescent="0.3">
      <c r="A7" s="3" t="s">
        <v>8</v>
      </c>
      <c r="B7" s="1" t="s">
        <v>158</v>
      </c>
      <c r="C7" s="1"/>
      <c r="D7" s="7"/>
      <c r="E7" s="1" t="s">
        <v>16</v>
      </c>
      <c r="F7" s="13"/>
    </row>
    <row r="8" spans="1:7" x14ac:dyDescent="0.3">
      <c r="A8" s="3" t="s">
        <v>9</v>
      </c>
      <c r="B8" s="1" t="s">
        <v>85</v>
      </c>
      <c r="C8" s="1"/>
      <c r="D8" s="15"/>
      <c r="E8" s="1"/>
      <c r="F8" s="1"/>
    </row>
    <row r="9" spans="1:7" x14ac:dyDescent="0.3">
      <c r="A9" s="3" t="s">
        <v>10</v>
      </c>
      <c r="B9" s="1" t="s">
        <v>86</v>
      </c>
      <c r="C9" s="1" t="s">
        <v>87</v>
      </c>
      <c r="D9" s="2">
        <f>D7*(D8/100)</f>
        <v>0</v>
      </c>
      <c r="E9" s="1"/>
    </row>
    <row r="10" spans="1:7" ht="28.8" x14ac:dyDescent="0.3">
      <c r="A10" s="3" t="s">
        <v>11</v>
      </c>
      <c r="B10" s="1" t="s">
        <v>20</v>
      </c>
      <c r="C10" s="3" t="s">
        <v>88</v>
      </c>
      <c r="D10" s="2">
        <f>D6+D9</f>
        <v>0</v>
      </c>
      <c r="E10" s="1"/>
      <c r="F10" s="1"/>
    </row>
    <row r="11" spans="1:7" x14ac:dyDescent="0.3">
      <c r="A11" s="51" t="s">
        <v>21</v>
      </c>
      <c r="B11" s="51"/>
      <c r="C11" s="51"/>
      <c r="D11" s="51"/>
      <c r="E11" s="51"/>
      <c r="F11" s="11"/>
    </row>
    <row r="12" spans="1:7" ht="86.4" x14ac:dyDescent="0.3">
      <c r="A12" s="3" t="s">
        <v>13</v>
      </c>
      <c r="B12" s="1" t="s">
        <v>20</v>
      </c>
      <c r="C12" s="3" t="s">
        <v>11</v>
      </c>
      <c r="D12" s="2">
        <f>D10</f>
        <v>0</v>
      </c>
      <c r="E12" s="1" t="s">
        <v>107</v>
      </c>
      <c r="F12" s="1"/>
    </row>
    <row r="13" spans="1:7" ht="57.6" x14ac:dyDescent="0.3">
      <c r="A13" s="3" t="s">
        <v>14</v>
      </c>
      <c r="B13" s="1" t="s">
        <v>89</v>
      </c>
      <c r="D13" s="9"/>
      <c r="E13" s="1" t="s">
        <v>27</v>
      </c>
      <c r="F13" s="16"/>
    </row>
    <row r="14" spans="1:7" ht="57.6" x14ac:dyDescent="0.3">
      <c r="A14" s="3" t="s">
        <v>15</v>
      </c>
      <c r="B14" s="1" t="s">
        <v>95</v>
      </c>
      <c r="D14" s="9"/>
      <c r="E14" s="1" t="s">
        <v>29</v>
      </c>
      <c r="F14" s="16"/>
    </row>
    <row r="15" spans="1:7" ht="43.2" x14ac:dyDescent="0.3">
      <c r="A15" s="3" t="s">
        <v>17</v>
      </c>
      <c r="B15" s="6" t="s">
        <v>90</v>
      </c>
      <c r="C15" s="1" t="s">
        <v>102</v>
      </c>
      <c r="D15" s="2">
        <f>D12-D13-D14</f>
        <v>0</v>
      </c>
      <c r="E15" s="6"/>
      <c r="F15" s="1"/>
    </row>
    <row r="16" spans="1:7" ht="43.2" x14ac:dyDescent="0.3">
      <c r="A16" s="3" t="s">
        <v>18</v>
      </c>
      <c r="B16" s="1" t="s">
        <v>91</v>
      </c>
      <c r="C16" s="1" t="s">
        <v>22</v>
      </c>
      <c r="D16" s="2">
        <f>D19</f>
        <v>0</v>
      </c>
      <c r="E16" s="1" t="s">
        <v>24</v>
      </c>
      <c r="F16" s="17"/>
    </row>
    <row r="17" spans="1:6" ht="57.6" x14ac:dyDescent="0.3">
      <c r="A17" s="3" t="s">
        <v>19</v>
      </c>
      <c r="B17" s="1" t="s">
        <v>33</v>
      </c>
      <c r="C17" s="1" t="s">
        <v>92</v>
      </c>
      <c r="D17" s="2">
        <f>D15-D16</f>
        <v>0</v>
      </c>
      <c r="E17" s="1" t="s">
        <v>31</v>
      </c>
      <c r="F17" s="17"/>
    </row>
    <row r="18" spans="1:6" x14ac:dyDescent="0.3">
      <c r="A18" s="50" t="s">
        <v>34</v>
      </c>
      <c r="B18" s="50"/>
      <c r="C18" s="50"/>
      <c r="D18" s="50"/>
      <c r="E18" s="50"/>
      <c r="F18" s="18"/>
    </row>
    <row r="19" spans="1:6" ht="115.2" x14ac:dyDescent="0.3">
      <c r="A19" s="3" t="s">
        <v>22</v>
      </c>
      <c r="B19" s="1" t="s">
        <v>93</v>
      </c>
      <c r="D19" s="9"/>
      <c r="E19" s="1" t="s">
        <v>94</v>
      </c>
      <c r="F19" s="8" t="s">
        <v>103</v>
      </c>
    </row>
    <row r="20" spans="1:6" x14ac:dyDescent="0.3">
      <c r="A20" s="50" t="s">
        <v>128</v>
      </c>
      <c r="B20" s="50"/>
      <c r="C20" s="50"/>
      <c r="D20" s="50"/>
      <c r="E20" s="50"/>
      <c r="F20" s="18"/>
    </row>
    <row r="21" spans="1:6" ht="129.6" x14ac:dyDescent="0.3">
      <c r="A21" s="3" t="s">
        <v>129</v>
      </c>
      <c r="B21" s="1" t="s">
        <v>131</v>
      </c>
      <c r="C21" s="1"/>
      <c r="D21" s="9"/>
      <c r="E21" s="1" t="s">
        <v>188</v>
      </c>
      <c r="F21" s="10"/>
    </row>
  </sheetData>
  <mergeCells count="4">
    <mergeCell ref="A20:E20"/>
    <mergeCell ref="A2:E2"/>
    <mergeCell ref="A11:E11"/>
    <mergeCell ref="A18:E18"/>
  </mergeCells>
  <pageMargins left="0.70866141732283472" right="0.70866141732283472" top="0.78740157480314965" bottom="0.78740157480314965" header="0.31496062992125984" footer="0.31496062992125984"/>
  <pageSetup paperSize="9" scale="74" fitToHeight="0"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7"/>
  <sheetViews>
    <sheetView tabSelected="1" zoomScale="90" zoomScaleNormal="90" workbookViewId="0">
      <pane ySplit="1" topLeftCell="A2" activePane="bottomLeft" state="frozen"/>
      <selection pane="bottomLeft" activeCell="D3" sqref="D3"/>
    </sheetView>
  </sheetViews>
  <sheetFormatPr baseColWidth="10" defaultColWidth="11.44140625" defaultRowHeight="14.4" x14ac:dyDescent="0.3"/>
  <cols>
    <col min="1" max="1" width="5.44140625" style="3" customWidth="1"/>
    <col min="2" max="2" width="60.77734375" style="3" customWidth="1"/>
    <col min="3" max="3" width="27.77734375" style="3" customWidth="1"/>
    <col min="4" max="4" width="23.6640625" style="3" customWidth="1"/>
    <col min="5" max="5" width="84.77734375" style="3" customWidth="1"/>
    <col min="6" max="6" width="56.6640625" style="3" customWidth="1"/>
    <col min="7" max="16384" width="11.44140625" style="3"/>
  </cols>
  <sheetData>
    <row r="1" spans="1:6" x14ac:dyDescent="0.3">
      <c r="C1" s="4" t="s">
        <v>0</v>
      </c>
      <c r="D1" s="4" t="s">
        <v>1</v>
      </c>
      <c r="E1" s="4" t="s">
        <v>2</v>
      </c>
    </row>
    <row r="2" spans="1:6" x14ac:dyDescent="0.3">
      <c r="A2" s="50" t="s">
        <v>37</v>
      </c>
      <c r="B2" s="50"/>
      <c r="C2" s="50"/>
      <c r="D2" s="50"/>
      <c r="E2" s="50"/>
    </row>
    <row r="3" spans="1:6" ht="43.2" x14ac:dyDescent="0.3">
      <c r="A3" s="3" t="s">
        <v>23</v>
      </c>
      <c r="B3" s="1" t="s">
        <v>39</v>
      </c>
      <c r="C3" s="1" t="s">
        <v>159</v>
      </c>
      <c r="D3" s="9"/>
      <c r="E3" s="1" t="s">
        <v>40</v>
      </c>
    </row>
    <row r="4" spans="1:6" ht="43.2" x14ac:dyDescent="0.3">
      <c r="A4" s="3" t="s">
        <v>25</v>
      </c>
      <c r="B4" s="1" t="s">
        <v>42</v>
      </c>
      <c r="C4" s="1" t="s">
        <v>160</v>
      </c>
      <c r="D4" s="9"/>
      <c r="E4" s="1"/>
    </row>
    <row r="5" spans="1:6" ht="72" x14ac:dyDescent="0.3">
      <c r="A5" s="3" t="s">
        <v>26</v>
      </c>
      <c r="B5" s="1" t="s">
        <v>97</v>
      </c>
      <c r="D5" s="9"/>
      <c r="E5" s="1" t="s">
        <v>57</v>
      </c>
      <c r="F5" s="10"/>
    </row>
    <row r="6" spans="1:6" ht="57.6" x14ac:dyDescent="0.3">
      <c r="A6" s="3" t="s">
        <v>28</v>
      </c>
      <c r="B6" s="1" t="s">
        <v>98</v>
      </c>
      <c r="D6" s="9"/>
      <c r="E6" s="1" t="s">
        <v>99</v>
      </c>
    </row>
    <row r="7" spans="1:6" ht="158.4" x14ac:dyDescent="0.3">
      <c r="A7" s="3" t="s">
        <v>30</v>
      </c>
      <c r="B7" s="1" t="s">
        <v>171</v>
      </c>
      <c r="D7" s="9"/>
      <c r="E7" s="1" t="s">
        <v>58</v>
      </c>
    </row>
    <row r="8" spans="1:6" ht="172.8" x14ac:dyDescent="0.3">
      <c r="A8" s="3" t="s">
        <v>32</v>
      </c>
      <c r="B8" s="1" t="s">
        <v>172</v>
      </c>
      <c r="D8" s="9"/>
      <c r="E8" s="1" t="s">
        <v>58</v>
      </c>
    </row>
    <row r="9" spans="1:6" ht="43.2" x14ac:dyDescent="0.3">
      <c r="A9" s="3" t="s">
        <v>35</v>
      </c>
      <c r="B9" s="1" t="s">
        <v>162</v>
      </c>
      <c r="C9" s="3" t="s">
        <v>111</v>
      </c>
      <c r="D9" s="55">
        <f>D3+D5+D6+D7</f>
        <v>0</v>
      </c>
      <c r="E9" s="1"/>
    </row>
    <row r="10" spans="1:6" ht="43.2" x14ac:dyDescent="0.3">
      <c r="A10" s="3" t="s">
        <v>36</v>
      </c>
      <c r="B10" s="1" t="s">
        <v>161</v>
      </c>
      <c r="C10" s="3" t="s">
        <v>112</v>
      </c>
      <c r="D10" s="55">
        <f>D4+D8</f>
        <v>0</v>
      </c>
      <c r="E10" s="1"/>
    </row>
    <row r="11" spans="1:6" x14ac:dyDescent="0.3">
      <c r="A11" s="3" t="s">
        <v>113</v>
      </c>
      <c r="B11" s="1" t="s">
        <v>163</v>
      </c>
      <c r="D11" s="15"/>
      <c r="E11" s="1"/>
    </row>
    <row r="12" spans="1:6" x14ac:dyDescent="0.3">
      <c r="A12" s="3" t="s">
        <v>114</v>
      </c>
      <c r="B12" s="1" t="s">
        <v>164</v>
      </c>
      <c r="D12" s="15"/>
      <c r="E12" s="1"/>
    </row>
    <row r="13" spans="1:6" ht="28.8" x14ac:dyDescent="0.3">
      <c r="A13" s="3" t="s">
        <v>38</v>
      </c>
      <c r="B13" s="1" t="s">
        <v>44</v>
      </c>
      <c r="C13" s="3" t="s">
        <v>117</v>
      </c>
      <c r="D13" s="19" t="e">
        <f>D12/D11-1</f>
        <v>#DIV/0!</v>
      </c>
      <c r="E13" s="1" t="s">
        <v>45</v>
      </c>
    </row>
    <row r="14" spans="1:6" x14ac:dyDescent="0.3">
      <c r="A14" s="3" t="s">
        <v>115</v>
      </c>
      <c r="B14" s="1" t="s">
        <v>165</v>
      </c>
      <c r="D14" s="7"/>
      <c r="E14" s="1"/>
    </row>
    <row r="15" spans="1:6" x14ac:dyDescent="0.3">
      <c r="A15" s="3" t="s">
        <v>116</v>
      </c>
      <c r="B15" s="1" t="s">
        <v>166</v>
      </c>
      <c r="D15" s="7"/>
      <c r="E15" s="1"/>
    </row>
    <row r="16" spans="1:6" ht="43.2" x14ac:dyDescent="0.3">
      <c r="A16" s="3" t="s">
        <v>41</v>
      </c>
      <c r="B16" s="1" t="s">
        <v>167</v>
      </c>
      <c r="C16" s="3" t="s">
        <v>118</v>
      </c>
      <c r="D16" s="19" t="e">
        <f>D15/D14-1</f>
        <v>#DIV/0!</v>
      </c>
      <c r="E16" s="21" t="s">
        <v>47</v>
      </c>
    </row>
    <row r="17" spans="1:6" ht="43.2" x14ac:dyDescent="0.3">
      <c r="A17" s="3" t="s">
        <v>43</v>
      </c>
      <c r="B17" s="1" t="s">
        <v>96</v>
      </c>
      <c r="D17" s="20"/>
      <c r="E17" s="21" t="s">
        <v>47</v>
      </c>
      <c r="F17" s="10"/>
    </row>
    <row r="18" spans="1:6" x14ac:dyDescent="0.3">
      <c r="A18" s="3" t="s">
        <v>46</v>
      </c>
      <c r="B18" s="3" t="s">
        <v>168</v>
      </c>
      <c r="D18" s="20"/>
      <c r="E18" s="3" t="s">
        <v>51</v>
      </c>
    </row>
    <row r="19" spans="1:6" ht="28.8" x14ac:dyDescent="0.3">
      <c r="A19" s="3" t="s">
        <v>48</v>
      </c>
      <c r="B19" s="1" t="s">
        <v>169</v>
      </c>
      <c r="D19" s="20"/>
      <c r="E19" s="1" t="s">
        <v>52</v>
      </c>
    </row>
    <row r="20" spans="1:6" ht="43.2" x14ac:dyDescent="0.3">
      <c r="A20" s="3" t="s">
        <v>49</v>
      </c>
      <c r="B20" s="1" t="s">
        <v>53</v>
      </c>
      <c r="C20" s="21" t="s">
        <v>119</v>
      </c>
      <c r="D20" s="2" t="e">
        <f>D9*(1+D13)*(1+D16)*(1+D17)*(1+D18)*(1+D19)</f>
        <v>#DIV/0!</v>
      </c>
      <c r="E20" s="1"/>
    </row>
    <row r="21" spans="1:6" ht="43.2" x14ac:dyDescent="0.3">
      <c r="A21" s="3" t="s">
        <v>50</v>
      </c>
      <c r="B21" s="1" t="s">
        <v>54</v>
      </c>
      <c r="C21" s="21" t="s">
        <v>120</v>
      </c>
      <c r="D21" s="2" t="e">
        <f>D10*(1+D13)*(1+D16)*(1+D17)*(1+D18)*(1+D19)</f>
        <v>#DIV/0!</v>
      </c>
      <c r="E21" s="1"/>
    </row>
    <row r="22" spans="1:6" ht="86.4" x14ac:dyDescent="0.3">
      <c r="A22" s="3" t="s">
        <v>121</v>
      </c>
      <c r="B22" s="1" t="s">
        <v>132</v>
      </c>
      <c r="D22" s="9"/>
      <c r="E22" s="1" t="s">
        <v>127</v>
      </c>
    </row>
    <row r="23" spans="1:6" ht="86.4" x14ac:dyDescent="0.3">
      <c r="A23" s="3" t="s">
        <v>122</v>
      </c>
      <c r="B23" s="1" t="s">
        <v>173</v>
      </c>
      <c r="D23" s="9"/>
      <c r="E23" s="1" t="s">
        <v>127</v>
      </c>
    </row>
    <row r="24" spans="1:6" ht="28.8" x14ac:dyDescent="0.3">
      <c r="A24" s="3" t="s">
        <v>123</v>
      </c>
      <c r="B24" s="1" t="s">
        <v>55</v>
      </c>
      <c r="C24" s="21" t="s">
        <v>125</v>
      </c>
      <c r="D24" s="2" t="e">
        <f>D20+D22</f>
        <v>#DIV/0!</v>
      </c>
    </row>
    <row r="25" spans="1:6" ht="43.2" x14ac:dyDescent="0.3">
      <c r="A25" s="3" t="s">
        <v>124</v>
      </c>
      <c r="B25" s="1" t="s">
        <v>56</v>
      </c>
      <c r="C25" s="21" t="s">
        <v>126</v>
      </c>
      <c r="D25" s="2" t="e">
        <f>D21+D23</f>
        <v>#DIV/0!</v>
      </c>
    </row>
    <row r="26" spans="1:6" x14ac:dyDescent="0.3">
      <c r="A26" s="50" t="s">
        <v>128</v>
      </c>
      <c r="B26" s="50"/>
      <c r="C26" s="50"/>
      <c r="D26" s="50"/>
      <c r="E26" s="50"/>
    </row>
    <row r="27" spans="1:6" ht="129.6" x14ac:dyDescent="0.3">
      <c r="A27" s="3" t="s">
        <v>129</v>
      </c>
      <c r="B27" s="1" t="s">
        <v>130</v>
      </c>
      <c r="C27" s="1"/>
      <c r="D27" s="9"/>
      <c r="E27" s="1" t="s">
        <v>188</v>
      </c>
      <c r="F27" s="10"/>
    </row>
  </sheetData>
  <mergeCells count="2">
    <mergeCell ref="A2:E2"/>
    <mergeCell ref="A26:E26"/>
  </mergeCells>
  <pageMargins left="0.70866141732283472" right="0.70866141732283472" top="0.78740157480314965" bottom="0.78740157480314965" header="0.31496062992125984" footer="0.31496062992125984"/>
  <pageSetup paperSize="9" scale="74" fitToHeight="0"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7"/>
  <sheetViews>
    <sheetView workbookViewId="0">
      <pane ySplit="1" topLeftCell="A2" activePane="bottomLeft" state="frozen"/>
      <selection pane="bottomLeft"/>
    </sheetView>
  </sheetViews>
  <sheetFormatPr baseColWidth="10" defaultColWidth="11.44140625" defaultRowHeight="14.4" x14ac:dyDescent="0.3"/>
  <cols>
    <col min="1" max="1" width="26" style="22" customWidth="1"/>
    <col min="2" max="2" width="22.5546875" style="22" customWidth="1"/>
    <col min="3" max="3" width="15.5546875" style="22" customWidth="1"/>
    <col min="4" max="4" width="22.33203125" style="22" customWidth="1"/>
    <col min="5" max="16384" width="11.44140625" style="22"/>
  </cols>
  <sheetData>
    <row r="1" spans="1:17" ht="18" x14ac:dyDescent="0.35">
      <c r="A1" s="5" t="s">
        <v>61</v>
      </c>
    </row>
    <row r="2" spans="1:17" x14ac:dyDescent="0.3">
      <c r="A2" s="22" t="s">
        <v>62</v>
      </c>
    </row>
    <row r="4" spans="1:17" x14ac:dyDescent="0.3">
      <c r="A4" s="52" t="s">
        <v>63</v>
      </c>
      <c r="B4" s="52"/>
      <c r="C4" s="52"/>
      <c r="D4" s="52"/>
      <c r="E4" s="52"/>
      <c r="F4" s="52"/>
      <c r="G4" s="52"/>
      <c r="H4" s="52"/>
      <c r="I4" s="52"/>
      <c r="J4" s="52"/>
      <c r="K4" s="52"/>
      <c r="L4" s="52"/>
      <c r="M4" s="52"/>
      <c r="N4" s="52"/>
      <c r="O4" s="52"/>
      <c r="P4" s="52"/>
      <c r="Q4" s="52"/>
    </row>
    <row r="5" spans="1:17" x14ac:dyDescent="0.3">
      <c r="A5" s="52"/>
      <c r="B5" s="52"/>
      <c r="C5" s="52"/>
      <c r="D5" s="52"/>
      <c r="E5" s="52"/>
      <c r="F5" s="52"/>
      <c r="G5" s="52"/>
      <c r="H5" s="52"/>
      <c r="I5" s="52"/>
      <c r="J5" s="52"/>
      <c r="K5" s="52"/>
      <c r="L5" s="52"/>
      <c r="M5" s="52"/>
      <c r="N5" s="52"/>
      <c r="O5" s="52"/>
      <c r="P5" s="52"/>
      <c r="Q5" s="52"/>
    </row>
    <row r="7" spans="1:17" x14ac:dyDescent="0.3">
      <c r="A7" s="22" t="s">
        <v>104</v>
      </c>
    </row>
    <row r="8" spans="1:17" ht="15" thickBot="1" x14ac:dyDescent="0.35"/>
    <row r="9" spans="1:17" ht="29.4" thickBot="1" x14ac:dyDescent="0.35">
      <c r="A9" s="23" t="s">
        <v>64</v>
      </c>
      <c r="B9" s="23" t="s">
        <v>105</v>
      </c>
      <c r="C9" s="23" t="s">
        <v>82</v>
      </c>
      <c r="D9" s="23" t="s">
        <v>106</v>
      </c>
    </row>
    <row r="10" spans="1:17" x14ac:dyDescent="0.3">
      <c r="A10" s="24" t="s">
        <v>65</v>
      </c>
      <c r="B10" s="25">
        <v>2013406</v>
      </c>
      <c r="C10" s="25">
        <v>7153548.7499999972</v>
      </c>
      <c r="D10" s="26">
        <f>1-MIN(B10/C10,1)</f>
        <v>0.71854444970407161</v>
      </c>
      <c r="E10" s="27"/>
      <c r="F10" s="28"/>
    </row>
    <row r="11" spans="1:17" x14ac:dyDescent="0.3">
      <c r="A11" s="29" t="s">
        <v>66</v>
      </c>
      <c r="B11" s="30">
        <v>0</v>
      </c>
      <c r="C11" s="30">
        <v>3752866.129999999</v>
      </c>
      <c r="D11" s="31">
        <f t="shared" ref="D11:D26" si="0">1-MIN(B11/C11,1)</f>
        <v>1</v>
      </c>
      <c r="E11" s="27"/>
      <c r="F11" s="28"/>
    </row>
    <row r="12" spans="1:17" x14ac:dyDescent="0.3">
      <c r="A12" s="32" t="s">
        <v>67</v>
      </c>
      <c r="B12" s="33">
        <v>146024</v>
      </c>
      <c r="C12" s="33">
        <v>864060.22999999986</v>
      </c>
      <c r="D12" s="34">
        <f t="shared" si="0"/>
        <v>0.83100252166449085</v>
      </c>
      <c r="E12" s="27"/>
      <c r="F12" s="28"/>
    </row>
    <row r="13" spans="1:17" x14ac:dyDescent="0.3">
      <c r="A13" s="29" t="s">
        <v>68</v>
      </c>
      <c r="B13" s="30">
        <v>3664489</v>
      </c>
      <c r="C13" s="30">
        <v>17646999.139999989</v>
      </c>
      <c r="D13" s="31">
        <f t="shared" si="0"/>
        <v>0.79234492103001242</v>
      </c>
      <c r="E13" s="27"/>
      <c r="F13" s="28"/>
    </row>
    <row r="14" spans="1:17" x14ac:dyDescent="0.3">
      <c r="A14" s="32" t="s">
        <v>69</v>
      </c>
      <c r="B14" s="33">
        <v>3654714</v>
      </c>
      <c r="C14" s="33">
        <v>12321525.750000006</v>
      </c>
      <c r="D14" s="34">
        <f t="shared" si="0"/>
        <v>0.70338786980175749</v>
      </c>
      <c r="E14" s="27"/>
      <c r="F14" s="28"/>
    </row>
    <row r="15" spans="1:17" x14ac:dyDescent="0.3">
      <c r="A15" s="29" t="s">
        <v>70</v>
      </c>
      <c r="B15" s="30">
        <v>0</v>
      </c>
      <c r="C15" s="30">
        <v>16133996.080000009</v>
      </c>
      <c r="D15" s="31">
        <f t="shared" si="0"/>
        <v>1</v>
      </c>
      <c r="E15" s="27"/>
      <c r="F15" s="28"/>
    </row>
    <row r="16" spans="1:17" x14ac:dyDescent="0.3">
      <c r="A16" s="32" t="s">
        <v>71</v>
      </c>
      <c r="B16" s="33">
        <v>1551276</v>
      </c>
      <c r="C16" s="33">
        <v>15304616.730000004</v>
      </c>
      <c r="D16" s="34">
        <f t="shared" si="0"/>
        <v>0.89863999684753948</v>
      </c>
      <c r="E16" s="27"/>
      <c r="F16" s="28"/>
    </row>
    <row r="17" spans="1:8" x14ac:dyDescent="0.3">
      <c r="A17" s="29" t="s">
        <v>72</v>
      </c>
      <c r="B17" s="30">
        <v>597599</v>
      </c>
      <c r="C17" s="30">
        <v>6445750.1099999994</v>
      </c>
      <c r="D17" s="31">
        <f t="shared" si="0"/>
        <v>0.90728790446392282</v>
      </c>
      <c r="E17" s="27"/>
      <c r="F17" s="28"/>
    </row>
    <row r="18" spans="1:8" x14ac:dyDescent="0.3">
      <c r="A18" s="32" t="s">
        <v>73</v>
      </c>
      <c r="B18" s="33">
        <v>33721</v>
      </c>
      <c r="C18" s="33">
        <v>21740210.199999999</v>
      </c>
      <c r="D18" s="34">
        <f t="shared" si="0"/>
        <v>0.9984489110413477</v>
      </c>
      <c r="E18" s="27"/>
      <c r="F18" s="28"/>
    </row>
    <row r="19" spans="1:8" x14ac:dyDescent="0.3">
      <c r="A19" s="29" t="s">
        <v>74</v>
      </c>
      <c r="B19" s="30">
        <v>3916225</v>
      </c>
      <c r="C19" s="30">
        <v>31596369.739999987</v>
      </c>
      <c r="D19" s="31">
        <f t="shared" si="0"/>
        <v>0.8760545900612694</v>
      </c>
      <c r="E19" s="27"/>
      <c r="F19" s="28"/>
    </row>
    <row r="20" spans="1:8" x14ac:dyDescent="0.3">
      <c r="A20" s="32" t="s">
        <v>75</v>
      </c>
      <c r="B20" s="33">
        <v>0</v>
      </c>
      <c r="C20" s="33">
        <v>2989545.0999999982</v>
      </c>
      <c r="D20" s="34">
        <f t="shared" si="0"/>
        <v>1</v>
      </c>
      <c r="E20" s="27"/>
      <c r="F20" s="28"/>
    </row>
    <row r="21" spans="1:8" x14ac:dyDescent="0.3">
      <c r="A21" s="29" t="s">
        <v>76</v>
      </c>
      <c r="B21" s="30">
        <v>1149435</v>
      </c>
      <c r="C21" s="30">
        <v>1483299.04</v>
      </c>
      <c r="D21" s="31">
        <f t="shared" si="0"/>
        <v>0.22508208459435131</v>
      </c>
      <c r="E21" s="27"/>
      <c r="F21" s="28"/>
    </row>
    <row r="22" spans="1:8" x14ac:dyDescent="0.3">
      <c r="A22" s="32" t="s">
        <v>77</v>
      </c>
      <c r="B22" s="33">
        <v>1716616</v>
      </c>
      <c r="C22" s="33">
        <v>3230027.1100000003</v>
      </c>
      <c r="D22" s="34">
        <f t="shared" si="0"/>
        <v>0.46854439868772502</v>
      </c>
      <c r="E22" s="27"/>
      <c r="F22" s="28"/>
    </row>
    <row r="23" spans="1:8" x14ac:dyDescent="0.3">
      <c r="A23" s="29" t="s">
        <v>78</v>
      </c>
      <c r="B23" s="30">
        <v>40906</v>
      </c>
      <c r="C23" s="30">
        <v>3317109.8300000005</v>
      </c>
      <c r="D23" s="31">
        <f t="shared" si="0"/>
        <v>0.98766818040510884</v>
      </c>
      <c r="E23" s="27"/>
      <c r="F23" s="28"/>
    </row>
    <row r="24" spans="1:8" x14ac:dyDescent="0.3">
      <c r="A24" s="32" t="s">
        <v>79</v>
      </c>
      <c r="B24" s="33">
        <v>4679</v>
      </c>
      <c r="C24" s="33">
        <v>3527978.0400000014</v>
      </c>
      <c r="D24" s="34">
        <f t="shared" si="0"/>
        <v>0.99867374457920377</v>
      </c>
      <c r="E24" s="27"/>
      <c r="F24" s="28"/>
    </row>
    <row r="25" spans="1:8" x14ac:dyDescent="0.3">
      <c r="A25" s="29" t="s">
        <v>80</v>
      </c>
      <c r="B25" s="30">
        <v>1288258</v>
      </c>
      <c r="C25" s="30">
        <v>2540501.2399999988</v>
      </c>
      <c r="D25" s="31">
        <f t="shared" si="0"/>
        <v>0.49291187907469769</v>
      </c>
      <c r="E25" s="27"/>
      <c r="F25" s="28"/>
    </row>
    <row r="26" spans="1:8" ht="15" thickBot="1" x14ac:dyDescent="0.35">
      <c r="A26" s="35" t="s">
        <v>81</v>
      </c>
      <c r="B26" s="36">
        <v>3588372</v>
      </c>
      <c r="C26" s="36">
        <v>7012526.2300000004</v>
      </c>
      <c r="D26" s="37">
        <f t="shared" si="0"/>
        <v>0.48829111188935981</v>
      </c>
      <c r="E26" s="27"/>
      <c r="F26" s="28"/>
    </row>
    <row r="27" spans="1:8" x14ac:dyDescent="0.3">
      <c r="H27" s="38"/>
    </row>
  </sheetData>
  <mergeCells count="1">
    <mergeCell ref="A4:Q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2"/>
  <sheetViews>
    <sheetView workbookViewId="0">
      <pane ySplit="1" topLeftCell="A2" activePane="bottomLeft" state="frozen"/>
      <selection pane="bottomLeft"/>
    </sheetView>
  </sheetViews>
  <sheetFormatPr baseColWidth="10" defaultColWidth="11.44140625" defaultRowHeight="14.4" x14ac:dyDescent="0.3"/>
  <cols>
    <col min="1" max="1" width="26" style="22" customWidth="1"/>
    <col min="2" max="2" width="36.6640625" style="22" bestFit="1" customWidth="1"/>
    <col min="3" max="4" width="11.44140625" style="22"/>
    <col min="5" max="5" width="25.44140625" style="22" bestFit="1" customWidth="1"/>
    <col min="6" max="6" width="38.33203125" style="22" customWidth="1"/>
    <col min="7" max="16384" width="11.44140625" style="22"/>
  </cols>
  <sheetData>
    <row r="1" spans="1:2" ht="18" x14ac:dyDescent="0.35">
      <c r="A1" s="5" t="s">
        <v>108</v>
      </c>
    </row>
    <row r="2" spans="1:2" ht="18" x14ac:dyDescent="0.35">
      <c r="A2" s="5"/>
    </row>
    <row r="3" spans="1:2" x14ac:dyDescent="0.3">
      <c r="A3" s="22" t="s">
        <v>110</v>
      </c>
    </row>
    <row r="4" spans="1:2" ht="21.6" thickBot="1" x14ac:dyDescent="0.35">
      <c r="A4" s="39"/>
    </row>
    <row r="5" spans="1:2" ht="29.4" thickBot="1" x14ac:dyDescent="0.35">
      <c r="A5" s="23" t="s">
        <v>64</v>
      </c>
      <c r="B5" s="23" t="s">
        <v>109</v>
      </c>
    </row>
    <row r="6" spans="1:2" x14ac:dyDescent="0.3">
      <c r="A6" s="24" t="s">
        <v>65</v>
      </c>
      <c r="B6" s="25">
        <v>11630674</v>
      </c>
    </row>
    <row r="7" spans="1:2" x14ac:dyDescent="0.3">
      <c r="A7" s="29" t="s">
        <v>66</v>
      </c>
      <c r="B7" s="30">
        <v>8196109</v>
      </c>
    </row>
    <row r="8" spans="1:2" x14ac:dyDescent="0.3">
      <c r="A8" s="32" t="s">
        <v>67</v>
      </c>
      <c r="B8" s="33">
        <v>2442766</v>
      </c>
    </row>
    <row r="9" spans="1:2" x14ac:dyDescent="0.3">
      <c r="A9" s="29" t="s">
        <v>68</v>
      </c>
      <c r="B9" s="30">
        <v>26701243</v>
      </c>
    </row>
    <row r="10" spans="1:2" x14ac:dyDescent="0.3">
      <c r="A10" s="32" t="s">
        <v>69</v>
      </c>
      <c r="B10" s="33">
        <v>24397358</v>
      </c>
    </row>
    <row r="11" spans="1:2" x14ac:dyDescent="0.3">
      <c r="A11" s="29" t="s">
        <v>70</v>
      </c>
      <c r="B11" s="30">
        <v>30292890</v>
      </c>
    </row>
    <row r="12" spans="1:2" x14ac:dyDescent="0.3">
      <c r="A12" s="32" t="s">
        <v>71</v>
      </c>
      <c r="B12" s="33">
        <v>20290934</v>
      </c>
    </row>
    <row r="13" spans="1:2" x14ac:dyDescent="0.3">
      <c r="A13" s="29" t="s">
        <v>72</v>
      </c>
      <c r="B13" s="30">
        <v>14074280</v>
      </c>
    </row>
    <row r="14" spans="1:2" x14ac:dyDescent="0.3">
      <c r="A14" s="32" t="s">
        <v>73</v>
      </c>
      <c r="B14" s="33">
        <v>35686513</v>
      </c>
    </row>
    <row r="15" spans="1:2" x14ac:dyDescent="0.3">
      <c r="A15" s="29" t="s">
        <v>74</v>
      </c>
      <c r="B15" s="30">
        <v>42315211</v>
      </c>
    </row>
    <row r="16" spans="1:2" x14ac:dyDescent="0.3">
      <c r="A16" s="32" t="s">
        <v>75</v>
      </c>
      <c r="B16" s="33">
        <v>16739093</v>
      </c>
    </row>
    <row r="17" spans="1:2" x14ac:dyDescent="0.3">
      <c r="A17" s="29" t="s">
        <v>76</v>
      </c>
      <c r="B17" s="30">
        <v>2985108</v>
      </c>
    </row>
    <row r="18" spans="1:2" x14ac:dyDescent="0.3">
      <c r="A18" s="32" t="s">
        <v>77</v>
      </c>
      <c r="B18" s="33">
        <v>4810549</v>
      </c>
    </row>
    <row r="19" spans="1:2" x14ac:dyDescent="0.3">
      <c r="A19" s="29" t="s">
        <v>78</v>
      </c>
      <c r="B19" s="30">
        <v>7768610</v>
      </c>
    </row>
    <row r="20" spans="1:2" x14ac:dyDescent="0.3">
      <c r="A20" s="32" t="s">
        <v>79</v>
      </c>
      <c r="B20" s="33">
        <v>7026950</v>
      </c>
    </row>
    <row r="21" spans="1:2" x14ac:dyDescent="0.3">
      <c r="A21" s="29" t="s">
        <v>80</v>
      </c>
      <c r="B21" s="30">
        <v>6357530</v>
      </c>
    </row>
    <row r="22" spans="1:2" ht="15" thickBot="1" x14ac:dyDescent="0.35">
      <c r="A22" s="35" t="s">
        <v>81</v>
      </c>
      <c r="B22" s="36">
        <v>12969814</v>
      </c>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7"/>
  <sheetViews>
    <sheetView workbookViewId="0">
      <pane xSplit="1" ySplit="9" topLeftCell="B10" activePane="bottomRight" state="frozen"/>
      <selection pane="topRight" activeCell="B1" sqref="B1"/>
      <selection pane="bottomLeft" activeCell="A10" sqref="A10"/>
      <selection pane="bottomRight"/>
    </sheetView>
  </sheetViews>
  <sheetFormatPr baseColWidth="10" defaultColWidth="11.44140625" defaultRowHeight="14.4" x14ac:dyDescent="0.3"/>
  <cols>
    <col min="1" max="1" width="26" style="22" customWidth="1"/>
    <col min="2" max="14" width="18.33203125" style="22" customWidth="1"/>
    <col min="15" max="16384" width="11.44140625" style="22"/>
  </cols>
  <sheetData>
    <row r="1" spans="1:14" ht="18" x14ac:dyDescent="0.35">
      <c r="A1" s="5" t="s">
        <v>133</v>
      </c>
    </row>
    <row r="2" spans="1:14" ht="18" x14ac:dyDescent="0.35">
      <c r="A2" s="40" t="s">
        <v>170</v>
      </c>
    </row>
    <row r="3" spans="1:14" ht="18" x14ac:dyDescent="0.35">
      <c r="A3" s="40" t="s">
        <v>192</v>
      </c>
    </row>
    <row r="4" spans="1:14" ht="18" x14ac:dyDescent="0.35">
      <c r="A4" s="5"/>
    </row>
    <row r="5" spans="1:14" x14ac:dyDescent="0.3">
      <c r="A5" s="22" t="s">
        <v>189</v>
      </c>
    </row>
    <row r="6" spans="1:14" x14ac:dyDescent="0.3">
      <c r="A6" s="22" t="s">
        <v>193</v>
      </c>
    </row>
    <row r="7" spans="1:14" ht="21.6" thickBot="1" x14ac:dyDescent="0.35">
      <c r="A7" s="39"/>
    </row>
    <row r="8" spans="1:14" ht="43.8" thickBot="1" x14ac:dyDescent="0.35">
      <c r="A8" s="53" t="s">
        <v>64</v>
      </c>
      <c r="B8" s="41" t="s">
        <v>134</v>
      </c>
      <c r="C8" s="41" t="s">
        <v>136</v>
      </c>
      <c r="D8" s="41" t="s">
        <v>137</v>
      </c>
      <c r="E8" s="41" t="s">
        <v>141</v>
      </c>
      <c r="F8" s="41" t="s">
        <v>142</v>
      </c>
      <c r="G8" s="41" t="s">
        <v>144</v>
      </c>
      <c r="H8" s="41" t="s">
        <v>145</v>
      </c>
      <c r="I8" s="41" t="s">
        <v>148</v>
      </c>
      <c r="J8" s="41" t="s">
        <v>149</v>
      </c>
      <c r="K8" s="41" t="s">
        <v>154</v>
      </c>
      <c r="L8" s="41" t="s">
        <v>153</v>
      </c>
      <c r="M8" s="41" t="s">
        <v>190</v>
      </c>
      <c r="N8" s="41" t="s">
        <v>195</v>
      </c>
    </row>
    <row r="9" spans="1:14" ht="15" thickBot="1" x14ac:dyDescent="0.35">
      <c r="A9" s="54"/>
      <c r="B9" s="23" t="s">
        <v>135</v>
      </c>
      <c r="C9" s="23" t="s">
        <v>138</v>
      </c>
      <c r="D9" s="23" t="s">
        <v>139</v>
      </c>
      <c r="E9" s="23" t="s">
        <v>140</v>
      </c>
      <c r="F9" s="23" t="s">
        <v>143</v>
      </c>
      <c r="G9" s="23" t="s">
        <v>146</v>
      </c>
      <c r="H9" s="23" t="s">
        <v>147</v>
      </c>
      <c r="I9" s="23" t="s">
        <v>151</v>
      </c>
      <c r="J9" s="42" t="s">
        <v>150</v>
      </c>
      <c r="K9" s="23" t="s">
        <v>152</v>
      </c>
      <c r="L9" s="23" t="s">
        <v>155</v>
      </c>
      <c r="M9" s="23" t="s">
        <v>191</v>
      </c>
      <c r="N9" s="23" t="s">
        <v>194</v>
      </c>
    </row>
    <row r="10" spans="1:14" x14ac:dyDescent="0.3">
      <c r="A10" s="24" t="s">
        <v>65</v>
      </c>
      <c r="B10" s="43">
        <v>0</v>
      </c>
      <c r="C10" s="43">
        <v>0.4849</v>
      </c>
      <c r="D10" s="43">
        <v>0</v>
      </c>
      <c r="E10" s="43">
        <v>0.50309999999999999</v>
      </c>
      <c r="F10" s="43">
        <v>0.43259999999999998</v>
      </c>
      <c r="G10" s="43">
        <v>8.2000000000000007E-3</v>
      </c>
      <c r="H10" s="43">
        <v>0</v>
      </c>
      <c r="I10" s="43">
        <v>2.8899999999999999E-2</v>
      </c>
      <c r="J10" s="43">
        <v>0</v>
      </c>
      <c r="K10" s="43">
        <v>8.0000000000000016E-2</v>
      </c>
      <c r="L10" s="43">
        <v>2.1100000000000001E-2</v>
      </c>
      <c r="M10" s="43">
        <v>9.2149000000000007E-4</v>
      </c>
      <c r="N10" s="43">
        <v>0.13115221999999999</v>
      </c>
    </row>
    <row r="11" spans="1:14" x14ac:dyDescent="0.3">
      <c r="A11" s="29" t="s">
        <v>66</v>
      </c>
      <c r="B11" s="44">
        <v>0</v>
      </c>
      <c r="C11" s="44">
        <v>0.34519999999999995</v>
      </c>
      <c r="D11" s="44">
        <v>0</v>
      </c>
      <c r="E11" s="44">
        <v>0.42280000000000001</v>
      </c>
      <c r="F11" s="44">
        <v>0.35719999999999996</v>
      </c>
      <c r="G11" s="44">
        <v>5.8799999999999998E-2</v>
      </c>
      <c r="H11" s="44">
        <v>0</v>
      </c>
      <c r="I11" s="44">
        <v>1.84E-2</v>
      </c>
      <c r="J11" s="44">
        <v>8.9999999999999998E-4</v>
      </c>
      <c r="K11" s="44">
        <v>4.2399999999999993E-2</v>
      </c>
      <c r="L11" s="44">
        <v>1.5799999999999998E-2</v>
      </c>
      <c r="M11" s="44">
        <v>1.07037E-3</v>
      </c>
      <c r="N11" s="44">
        <v>0.14641875999999998</v>
      </c>
    </row>
    <row r="12" spans="1:14" x14ac:dyDescent="0.3">
      <c r="A12" s="32" t="s">
        <v>67</v>
      </c>
      <c r="B12" s="45">
        <v>0</v>
      </c>
      <c r="C12" s="45">
        <v>0.25590000000000002</v>
      </c>
      <c r="D12" s="45">
        <v>0</v>
      </c>
      <c r="E12" s="45">
        <v>0.1547</v>
      </c>
      <c r="F12" s="45">
        <v>0.39510000000000001</v>
      </c>
      <c r="G12" s="45">
        <v>2.5700000000000001E-2</v>
      </c>
      <c r="H12" s="45">
        <v>0</v>
      </c>
      <c r="I12" s="45">
        <v>0</v>
      </c>
      <c r="J12" s="45">
        <v>0</v>
      </c>
      <c r="K12" s="45">
        <v>9.7199999999999995E-2</v>
      </c>
      <c r="L12" s="45">
        <v>3.9699999999999999E-2</v>
      </c>
      <c r="M12" s="45">
        <v>3.1220999999999999E-4</v>
      </c>
      <c r="N12" s="45">
        <v>0.17726159</v>
      </c>
    </row>
    <row r="13" spans="1:14" x14ac:dyDescent="0.3">
      <c r="A13" s="29" t="s">
        <v>68</v>
      </c>
      <c r="B13" s="44">
        <v>5.3E-3</v>
      </c>
      <c r="C13" s="44">
        <v>0.38270000000000004</v>
      </c>
      <c r="D13" s="44">
        <v>1.2200000000000001E-2</v>
      </c>
      <c r="E13" s="44">
        <v>0.24629999999999999</v>
      </c>
      <c r="F13" s="44">
        <v>0.34260000000000002</v>
      </c>
      <c r="G13" s="44">
        <v>8.5800000000000001E-2</v>
      </c>
      <c r="H13" s="44">
        <v>0</v>
      </c>
      <c r="I13" s="44">
        <v>0.1169</v>
      </c>
      <c r="J13" s="44">
        <v>0</v>
      </c>
      <c r="K13" s="44">
        <v>7.5899999999999995E-2</v>
      </c>
      <c r="L13" s="44">
        <v>2.4199999999999999E-2</v>
      </c>
      <c r="M13" s="44">
        <v>6.8709999999999995E-4</v>
      </c>
      <c r="N13" s="44">
        <v>0.1668994</v>
      </c>
    </row>
    <row r="14" spans="1:14" x14ac:dyDescent="0.3">
      <c r="A14" s="32" t="s">
        <v>69</v>
      </c>
      <c r="B14" s="45">
        <v>0</v>
      </c>
      <c r="C14" s="45">
        <v>0.20950000000000002</v>
      </c>
      <c r="D14" s="45">
        <v>0</v>
      </c>
      <c r="E14" s="45">
        <v>0.29659999999999997</v>
      </c>
      <c r="F14" s="45">
        <v>0.3135</v>
      </c>
      <c r="G14" s="45">
        <v>0.33490000000000003</v>
      </c>
      <c r="H14" s="45">
        <v>0</v>
      </c>
      <c r="I14" s="45">
        <v>1.5100000000000001E-2</v>
      </c>
      <c r="J14" s="45">
        <v>0</v>
      </c>
      <c r="K14" s="45">
        <v>0.1096</v>
      </c>
      <c r="L14" s="45">
        <v>2.41E-2</v>
      </c>
      <c r="M14" s="45">
        <v>1.81781E-3</v>
      </c>
      <c r="N14" s="45">
        <v>0.18492240999999998</v>
      </c>
    </row>
    <row r="15" spans="1:14" x14ac:dyDescent="0.3">
      <c r="A15" s="29" t="s">
        <v>70</v>
      </c>
      <c r="B15" s="44">
        <v>1.0200000000000001E-2</v>
      </c>
      <c r="C15" s="44">
        <v>0.3241</v>
      </c>
      <c r="D15" s="44">
        <v>0</v>
      </c>
      <c r="E15" s="44">
        <v>0.22309999999999999</v>
      </c>
      <c r="F15" s="44">
        <v>0.19109999999999999</v>
      </c>
      <c r="G15" s="44">
        <v>0.1358</v>
      </c>
      <c r="H15" s="44">
        <v>2.2549000000000001E-4</v>
      </c>
      <c r="I15" s="44">
        <v>9.1000000000000004E-3</v>
      </c>
      <c r="J15" s="44">
        <v>0</v>
      </c>
      <c r="K15" s="44">
        <v>0.12479999999999999</v>
      </c>
      <c r="L15" s="44">
        <v>2.9400000000000003E-2</v>
      </c>
      <c r="M15" s="44">
        <v>2.1708299999999999E-3</v>
      </c>
      <c r="N15" s="44">
        <v>0.15111263</v>
      </c>
    </row>
    <row r="16" spans="1:14" x14ac:dyDescent="0.3">
      <c r="A16" s="32" t="s">
        <v>71</v>
      </c>
      <c r="B16" s="45">
        <v>1.37E-2</v>
      </c>
      <c r="C16" s="45">
        <v>0.1736</v>
      </c>
      <c r="D16" s="45">
        <v>0</v>
      </c>
      <c r="E16" s="45">
        <v>0.2069</v>
      </c>
      <c r="F16" s="45">
        <v>0.30690000000000001</v>
      </c>
      <c r="G16" s="45">
        <v>0.2681</v>
      </c>
      <c r="H16" s="45">
        <v>2.1936899999999999E-3</v>
      </c>
      <c r="I16" s="45">
        <v>2.5000000000000001E-3</v>
      </c>
      <c r="J16" s="45">
        <v>8.9999999999999998E-4</v>
      </c>
      <c r="K16" s="45">
        <v>9.7500000000000003E-2</v>
      </c>
      <c r="L16" s="45">
        <v>2.87E-2</v>
      </c>
      <c r="M16" s="45">
        <v>1.2332199999999999E-3</v>
      </c>
      <c r="N16" s="45">
        <v>0.19030716</v>
      </c>
    </row>
    <row r="17" spans="1:14" x14ac:dyDescent="0.3">
      <c r="A17" s="29" t="s">
        <v>72</v>
      </c>
      <c r="B17" s="44">
        <v>4.02E-2</v>
      </c>
      <c r="C17" s="44">
        <v>0.16140000000000002</v>
      </c>
      <c r="D17" s="44">
        <v>0</v>
      </c>
      <c r="E17" s="44">
        <v>0.32050000000000001</v>
      </c>
      <c r="F17" s="44">
        <v>0.25850000000000001</v>
      </c>
      <c r="G17" s="44">
        <v>0.39460000000000006</v>
      </c>
      <c r="H17" s="44">
        <v>0</v>
      </c>
      <c r="I17" s="44">
        <v>4.4000000000000003E-3</v>
      </c>
      <c r="J17" s="44">
        <v>0</v>
      </c>
      <c r="K17" s="44">
        <v>9.9099999999999994E-2</v>
      </c>
      <c r="L17" s="44">
        <v>1.6399999999999998E-2</v>
      </c>
      <c r="M17" s="44">
        <v>9.3221999999999999E-4</v>
      </c>
      <c r="N17" s="44">
        <v>0.17961440999999997</v>
      </c>
    </row>
    <row r="18" spans="1:14" x14ac:dyDescent="0.3">
      <c r="A18" s="32" t="s">
        <v>73</v>
      </c>
      <c r="B18" s="45">
        <v>1.2999999999999999E-2</v>
      </c>
      <c r="C18" s="45">
        <v>0.15959999999999999</v>
      </c>
      <c r="D18" s="45">
        <v>9.4000000000000004E-3</v>
      </c>
      <c r="E18" s="45">
        <v>0.38549999999999995</v>
      </c>
      <c r="F18" s="45">
        <v>0.35950000000000004</v>
      </c>
      <c r="G18" s="45">
        <v>4.5699999999999998E-2</v>
      </c>
      <c r="H18" s="45">
        <v>3.6705E-4</v>
      </c>
      <c r="I18" s="45">
        <v>4.2000000000000003E-2</v>
      </c>
      <c r="J18" s="45">
        <v>0</v>
      </c>
      <c r="K18" s="45">
        <v>7.3899999999999993E-2</v>
      </c>
      <c r="L18" s="45">
        <v>2.0999999999999998E-2</v>
      </c>
      <c r="M18" s="45">
        <v>1.08355E-3</v>
      </c>
      <c r="N18" s="45">
        <v>0.14527079000000001</v>
      </c>
    </row>
    <row r="19" spans="1:14" x14ac:dyDescent="0.3">
      <c r="A19" s="29" t="s">
        <v>74</v>
      </c>
      <c r="B19" s="44">
        <v>1.2400000000000001E-2</v>
      </c>
      <c r="C19" s="44">
        <v>0.23549999999999999</v>
      </c>
      <c r="D19" s="44">
        <v>0</v>
      </c>
      <c r="E19" s="44">
        <v>0.18870000000000001</v>
      </c>
      <c r="F19" s="44">
        <v>0.40010000000000001</v>
      </c>
      <c r="G19" s="44">
        <v>0.16980000000000001</v>
      </c>
      <c r="H19" s="44">
        <v>7.8434000000000002E-4</v>
      </c>
      <c r="I19" s="44">
        <v>4.5999999999999999E-3</v>
      </c>
      <c r="J19" s="44">
        <v>0</v>
      </c>
      <c r="K19" s="44">
        <v>6.3E-2</v>
      </c>
      <c r="L19" s="44">
        <v>1.8700000000000001E-2</v>
      </c>
      <c r="M19" s="44">
        <v>8.6593999999999994E-4</v>
      </c>
      <c r="N19" s="44">
        <v>0.16374116999999999</v>
      </c>
    </row>
    <row r="20" spans="1:14" x14ac:dyDescent="0.3">
      <c r="A20" s="32" t="s">
        <v>75</v>
      </c>
      <c r="B20" s="45">
        <v>0</v>
      </c>
      <c r="C20" s="45">
        <v>0.27979999999999999</v>
      </c>
      <c r="D20" s="45">
        <v>0</v>
      </c>
      <c r="E20" s="45">
        <v>0.26400000000000001</v>
      </c>
      <c r="F20" s="45">
        <v>0.29149999999999998</v>
      </c>
      <c r="G20" s="45">
        <v>0.106</v>
      </c>
      <c r="H20" s="45">
        <v>0</v>
      </c>
      <c r="I20" s="45">
        <v>2.0000000000000001E-4</v>
      </c>
      <c r="J20" s="45">
        <v>0</v>
      </c>
      <c r="K20" s="45">
        <v>7.1099999999999997E-2</v>
      </c>
      <c r="L20" s="45">
        <v>1.24E-2</v>
      </c>
      <c r="M20" s="45">
        <v>3.1795E-4</v>
      </c>
      <c r="N20" s="45">
        <v>9.2543680000000003E-2</v>
      </c>
    </row>
    <row r="21" spans="1:14" x14ac:dyDescent="0.3">
      <c r="A21" s="29" t="s">
        <v>76</v>
      </c>
      <c r="B21" s="44">
        <v>0</v>
      </c>
      <c r="C21" s="44">
        <v>0.21299999999999999</v>
      </c>
      <c r="D21" s="44">
        <v>0</v>
      </c>
      <c r="E21" s="44">
        <v>0.38929999999999998</v>
      </c>
      <c r="F21" s="44">
        <v>0.19409999999999999</v>
      </c>
      <c r="G21" s="44">
        <v>0.74059999999999993</v>
      </c>
      <c r="H21" s="44">
        <v>0</v>
      </c>
      <c r="I21" s="44">
        <v>0</v>
      </c>
      <c r="J21" s="44">
        <v>0</v>
      </c>
      <c r="K21" s="44">
        <v>7.4200000000000002E-2</v>
      </c>
      <c r="L21" s="44">
        <v>1.29E-2</v>
      </c>
      <c r="M21" s="44">
        <v>1.0621599999999999E-3</v>
      </c>
      <c r="N21" s="44">
        <v>0.12788725999999997</v>
      </c>
    </row>
    <row r="22" spans="1:14" x14ac:dyDescent="0.3">
      <c r="A22" s="32" t="s">
        <v>77</v>
      </c>
      <c r="B22" s="45">
        <v>0</v>
      </c>
      <c r="C22" s="45">
        <v>0.2697</v>
      </c>
      <c r="D22" s="45">
        <v>0</v>
      </c>
      <c r="E22" s="45">
        <v>0.13689999999999999</v>
      </c>
      <c r="F22" s="45">
        <v>0.19259999999999999</v>
      </c>
      <c r="G22" s="45">
        <v>2.3099999999999999E-2</v>
      </c>
      <c r="H22" s="45">
        <v>0</v>
      </c>
      <c r="I22" s="45">
        <v>3.9100000000000003E-2</v>
      </c>
      <c r="J22" s="45">
        <v>0</v>
      </c>
      <c r="K22" s="45">
        <v>0.10070000000000001</v>
      </c>
      <c r="L22" s="45">
        <v>2.6100000000000002E-2</v>
      </c>
      <c r="M22" s="45">
        <v>5.6033999999999999E-4</v>
      </c>
      <c r="N22" s="45">
        <v>0.10252076000000002</v>
      </c>
    </row>
    <row r="23" spans="1:14" x14ac:dyDescent="0.3">
      <c r="A23" s="29" t="s">
        <v>78</v>
      </c>
      <c r="B23" s="44">
        <v>5.4999999999999997E-3</v>
      </c>
      <c r="C23" s="44">
        <v>0.1103</v>
      </c>
      <c r="D23" s="44">
        <v>0</v>
      </c>
      <c r="E23" s="44">
        <v>0.25219999999999998</v>
      </c>
      <c r="F23" s="44">
        <v>0.39900000000000002</v>
      </c>
      <c r="G23" s="44">
        <v>1.01E-2</v>
      </c>
      <c r="H23" s="44">
        <v>4.2450000000000002E-5</v>
      </c>
      <c r="I23" s="44">
        <v>2.1499999999999998E-2</v>
      </c>
      <c r="J23" s="44">
        <v>0</v>
      </c>
      <c r="K23" s="44">
        <v>5.5E-2</v>
      </c>
      <c r="L23" s="44">
        <v>2.2700000000000001E-2</v>
      </c>
      <c r="M23" s="44">
        <v>1.78393E-3</v>
      </c>
      <c r="N23" s="44">
        <v>9.3927460000000004E-2</v>
      </c>
    </row>
    <row r="24" spans="1:14" x14ac:dyDescent="0.3">
      <c r="A24" s="32" t="s">
        <v>79</v>
      </c>
      <c r="B24" s="45">
        <v>0</v>
      </c>
      <c r="C24" s="45">
        <v>0.34150000000000003</v>
      </c>
      <c r="D24" s="45">
        <v>0</v>
      </c>
      <c r="E24" s="45">
        <v>0.1759</v>
      </c>
      <c r="F24" s="45">
        <v>0.37329999999999997</v>
      </c>
      <c r="G24" s="45">
        <v>0.11169999999999999</v>
      </c>
      <c r="H24" s="45">
        <v>0</v>
      </c>
      <c r="I24" s="45">
        <v>3.2599999999999997E-2</v>
      </c>
      <c r="J24" s="45">
        <v>3.0000000000000001E-3</v>
      </c>
      <c r="K24" s="45">
        <v>5.2299999999999999E-2</v>
      </c>
      <c r="L24" s="45">
        <v>2.0199999999999999E-2</v>
      </c>
      <c r="M24" s="45">
        <v>2.75508E-3</v>
      </c>
      <c r="N24" s="45">
        <v>0.10562623</v>
      </c>
    </row>
    <row r="25" spans="1:14" x14ac:dyDescent="0.3">
      <c r="A25" s="29" t="s">
        <v>80</v>
      </c>
      <c r="B25" s="44">
        <v>0</v>
      </c>
      <c r="C25" s="44">
        <v>6.5000000000000002E-2</v>
      </c>
      <c r="D25" s="44">
        <v>0</v>
      </c>
      <c r="E25" s="44">
        <v>0.37770000000000004</v>
      </c>
      <c r="F25" s="44">
        <v>0.26090000000000002</v>
      </c>
      <c r="G25" s="44">
        <v>0.1452</v>
      </c>
      <c r="H25" s="44">
        <v>0</v>
      </c>
      <c r="I25" s="44">
        <v>3.5099999999999999E-2</v>
      </c>
      <c r="J25" s="44">
        <v>0</v>
      </c>
      <c r="K25" s="44">
        <v>6.7499999999999991E-2</v>
      </c>
      <c r="L25" s="44">
        <v>2.0799999999999999E-2</v>
      </c>
      <c r="M25" s="44">
        <v>1.50646E-3</v>
      </c>
      <c r="N25" s="44">
        <v>0.10380196</v>
      </c>
    </row>
    <row r="26" spans="1:14" ht="15" thickBot="1" x14ac:dyDescent="0.35">
      <c r="A26" s="35" t="s">
        <v>81</v>
      </c>
      <c r="B26" s="46">
        <v>0</v>
      </c>
      <c r="C26" s="46">
        <v>4.3000000000000003E-2</v>
      </c>
      <c r="D26" s="46">
        <v>0</v>
      </c>
      <c r="E26" s="46">
        <v>0.25129999999999997</v>
      </c>
      <c r="F26" s="46">
        <v>0.30330000000000001</v>
      </c>
      <c r="G26" s="46">
        <v>4.4299999999999999E-2</v>
      </c>
      <c r="H26" s="46">
        <v>0</v>
      </c>
      <c r="I26" s="46">
        <v>8.3999999999999995E-3</v>
      </c>
      <c r="J26" s="46">
        <v>0</v>
      </c>
      <c r="K26" s="46">
        <v>6.7900000000000002E-2</v>
      </c>
      <c r="L26" s="46">
        <v>1.9099999999999999E-2</v>
      </c>
      <c r="M26" s="46">
        <v>6.2713700000000001E-3</v>
      </c>
      <c r="N26" s="46">
        <v>0.10740611</v>
      </c>
    </row>
    <row r="27" spans="1:14" x14ac:dyDescent="0.3">
      <c r="I27" s="47"/>
    </row>
  </sheetData>
  <mergeCells count="1">
    <mergeCell ref="A8:A9"/>
  </mergeCells>
  <pageMargins left="0.70866141732283472" right="0.70866141732283472" top="0.78740157480314965" bottom="0.78740157480314965" header="0.31496062992125984" footer="0.31496062992125984"/>
  <pageSetup paperSize="9" fitToWidth="0" orientation="landscape" r:id="rId1"/>
  <ignoredErrors>
    <ignoredError sqref="J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nXeGKudETKPeaCNGFh5ix5fP7fSWtl37NIroXmYBQsS1cecqKZfGozr8W9iy>V8jeiw04/8tDrOn1gQYsk+fwzG11CNAzWLIHZrC8Q+ABJja4BP8fp5e+39LfC+PQtJ+BwI12CInZRrPDdWcl+WXTpxHzJtv66OXKiFx0iDE=</nXeGKudETKPeaCNGFh5ix5fP7fSWtl37NIroXmYBQsS1cecqKZfGozr8W9iy>
</file>

<file path=customXml/item10.xml><?xml version="1.0" encoding="utf-8"?>
<nXeGKudETKPeaCNGFh5i0BGlH9ci87cLWvMx3DlPzuAPh2gY9s703zKUS7uW>40UQzvrncPdtKSvjYF4SHjQjmE05tYnIvzx41R/Ad4fS1NRvbWrU/VV/ETwISDmLeIw+gzk0bbQEEfR/7CqiYOT+1P3Ln0knA0kiSieRVv7XsdT98wW50NZ/N98VajYaMhMeRlFy5QhQAXUPQu+34VYFytryhripgojGTMi6UEqNk4CeZM7ragEAnh/0FKcxb4MrHeJbu9xGnUvlcceeqdNjUwvxOxrfVtQt6P/Cuq7tKByVEJKiX/BALx2ovo+VV3vO1x6wc1Zf0NPPDLc1dtFUJOqmtfXsnxgajVFFSSR/mSRq+OKGIcyYiJcqhXJ0ZIuqZGl3tB4E7Mv+XQv81gHva1JjF4FHQjig7wqrMe8=</nXeGKudETKPeaCNGFh5i0BGlH9ci87cLWvMx3DlPzuAPh2gY9s703zKUS7uW>
</file>

<file path=customXml/item11.xml><?xml version="1.0" encoding="utf-8"?>
<nXeGKudETKPeaCNGFh5i7KB6PCgefevITs3IW5zvHkDTq2cPPZVDzitehfVaR>xXOERgJrn4wgiPpGYa05bg==</nXeGKudETKPeaCNGFh5i7KB6PCgefevITs3IW5zvHkDTq2cPPZVDzitehfVaR>
</file>

<file path=customXml/item12.xml><?xml version="1.0" encoding="utf-8"?>
<nXeGKudETKPeaCNGFh5i7cKyawAjgyQn9gyiebCxx1jD9eHXSWW9Lib2F1j9>I6bBWIwUFb+VkCSQxSXVXTkpTkVTcWvhK78HVBAsA9PsjMTiTolveBSGp6OIhfXObtc5v5uVmkhnmYObAGxs0XYn5YsJYyTscdHLN+pSHRCwUzUI5/HziqsMZEQcM/XhZEfr06DRjIvKoRe+SEOQjN84rMk8GBeH4mOQkmV8eHo=</nXeGKudETKPeaCNGFh5i7cKyawAjgyQn9gyiebCxx1jD9eHXSWW9Lib2F1j9>
</file>

<file path=customXml/item13.xml><?xml version="1.0" encoding="utf-8"?>
<nXeGKudETKPeaCNGFh5i5IeuWeXv6XDtePDOrtUSOqWwmvYa7PTRiLQvIZkriN4zFxEJfkpx7yiWurrFRQTw>wET7z3APVwWLb5suGR4vTptv1m9DkTWWxkk+1+Ek1QM=</nXeGKudETKPeaCNGFh5i5IeuWeXv6XDtePDOrtUSOqWwmvYa7PTRiLQvIZkriN4zFxEJfkpx7yiWurrFRQTw>
</file>

<file path=customXml/item14.xml><?xml version="1.0" encoding="utf-8"?>
<NovaPath_docClassDate>07/07/2023 16:40:25</NovaPath_docClassDate>
</file>

<file path=customXml/item15.xml><?xml version="1.0" encoding="utf-8"?>
<NovaPath_DocumentType>0</NovaPath_DocumentType>
</file>

<file path=customXml/item16.xml><?xml version="1.0" encoding="utf-8"?>
<NovaPath_tenantID>9DCB34AE-E0A9-4144-BA74-8A1BCA5AC9A5</NovaPath_tenantID>
</file>

<file path=customXml/item17.xml><?xml version="1.0" encoding="utf-8"?>
<nXeGKudETKPeaCNGFh5iKXsadLDxTRe0xbrxgS3asWaSdlBY0sLX5pYu7jLmo>PuHLcbmjKLgFtJQwvqW1GdTmHlNFzFGC1cWK9gPNG1c5ncSow0/56HT7+qfVTYtAEB7HLIX7yoUeCqOuwANeWu8CxpyrVuJ2cldDTRjGKeg=</nXeGKudETKPeaCNGFh5iKXsadLDxTRe0xbrxgS3asWaSdlBY0sLX5pYu7jLmo>
</file>

<file path=customXml/item18.xml><?xml version="1.0" encoding="utf-8"?>
<nXeGKudETKPeaCNGFh5iTSI5UodjD94nh7U7VklxY>Y4HYmxDyV41JMNAnh5GtDwgI6oVqNL04DrWoW/xF8j9lj8qdqk47EVam44raSebCd9afu88SRuVZ9uWluPu1JQ==</nXeGKudETKPeaCNGFh5iTSI5UodjD94nh7U7VklxY>
</file>

<file path=customXml/item19.xml><?xml version="1.0" encoding="utf-8"?>
<NovaPath_docPath>G:\VuG\0S\Sitzungen\Austausch vergütungsrelevante Themen\2023-08-09\2023-07-28_Rechenschema_Entwurf_KBV_GKV_InBA_KBV_GKV_KBV.xlsx</NovaPath_docPath>
</file>

<file path=customXml/item2.xml><?xml version="1.0" encoding="utf-8"?>
<NovaPath_baseApplication>Microsoft Excel</NovaPath_baseApplication>
</file>

<file path=customXml/item20.xml><?xml version="1.0" encoding="utf-8"?>
<nXeGKudETKPeaCNGFh5ix5fP7fSWtl37NIroXmZN38TajkfZeW3Vf6bvmNn8>kZP4IKs/Ar5X2CZAz1uWYOUO45VpfaAOoaeW4iKG1C1KrfDhcFBpaI+G/3scjTtE</nXeGKudETKPeaCNGFh5ix5fP7fSWtl37NIroXmZN38TajkfZeW3Vf6bvmNn8>
</file>

<file path=customXml/item21.xml><?xml version="1.0" encoding="utf-8"?>
<NovaPath_docAuthor>Elmenthaler, Karla</NovaPath_docAuthor>
</file>

<file path=customXml/item22.xml><?xml version="1.0" encoding="utf-8"?>
<nXeGKudETKPeaCNGFh5ix5fP7fSWtl37NIroXmZyHIynb9qBde2n67FOJFV2>ucNZ4KzT9lSYqB2MNK0gsuCx0ArnaH2rxvvmjlOP5jFoWokw+nYJQvJzq/wF7RHi</nXeGKudETKPeaCNGFh5ix5fP7fSWtl37NIroXmZyHIynb9qBde2n67FOJFV2>
</file>

<file path=customXml/item23.xml><?xml version="1.0" encoding="utf-8"?>
<NovaPath_docID>LA98CHJ62T2BXO6JHUHQKC5R84</NovaPath_docID>
</file>

<file path=customXml/item24.xml><?xml version="1.0" encoding="utf-8"?>
<NovaPath_severityLevel>3000</NovaPath_severityLevel>
</file>

<file path=customXml/item25.xml><?xml version="1.0" encoding="utf-8"?>
<nXeGKudETKPeaCNGFh5i8sltj09I1nJ8AlBUytNZ1Ehih9jnZMZtoeNI9UMZ5>zhhFcvadLHQ/CwvmgHA6WraYRSZtfHSAoCtkBwuwJBs=</nXeGKudETKPeaCNGFh5i8sltj09I1nJ8AlBUytNZ1Ehih9jnZMZtoeNI9UMZ5>
</file>

<file path=customXml/item26.xml><?xml version="1.0" encoding="utf-8"?>
<nXeGKudETKPeaCNGFh5iwUzzYZDrQrCHKPfejBusKNvQLcln0aiewszm1omL74>+7ehJJdZquMy+zhmF+MAvw==</nXeGKudETKPeaCNGFh5iwUzzYZDrQrCHKPfejBusKNvQLcln0aiewszm1omL74>
</file>

<file path=customXml/item27.xml><?xml version="1.0" encoding="utf-8"?>
<NovaPath_docClass>Extern-Vertraulich</NovaPath_docClass>
</file>

<file path=customXml/item28.xml><?xml version="1.0" encoding="utf-8"?>
<NovaPath_docOwner>bromeikat</NovaPath_docOwner>
</file>

<file path=customXml/item3.xml><?xml version="1.0" encoding="utf-8"?>
<NovaPath_versionInfo>5.1.0.13233</NovaPath_versionInfo>
</file>

<file path=customXml/item4.xml><?xml version="1.0" encoding="utf-8"?>
<nXeGKudETKPeaCNGFh5i5JKJLOqxkMZWB6LsYfMaI9RtbpE1WkCpXazESWus5B>jzRpzFaA5V0XJG7lqbCHM4g8r2TvIkB1mrJWKRqDuxJFBCBh4wdHqz0Aku3/0PdAuD59PVeOxEaaMK1bAYYk/Q==</nXeGKudETKPeaCNGFh5i5JKJLOqxkMZWB6LsYfMaI9RtbpE1WkCpXazESWus5B>
</file>

<file path=customXml/item5.xml><?xml version="1.0" encoding="utf-8"?>
<nXeGKudETKPeaCNGFh5i2aVdoOsLYjULCdH7T707tDyRRmguot4fEcJ2iD6f9>6S8IY4IWHeA9s5QwQoJScKDySY00mvyUTLo4izHt3kM=</nXeGKudETKPeaCNGFh5i2aVdoOsLYjULCdH7T707tDyRRmguot4fEcJ2iD6f9>
</file>

<file path=customXml/item6.xml><?xml version="1.0" encoding="utf-8"?>
<nXeGKudETKPeaCNGFh5iyLk1gcWWJqTgFQk8wGFUmjFC0m6hdwbr2zDsrBNVqK>FvXi98DtX8LEC6Ogur2vhH6A+TLSLkQvJtWJq3vbQcPmSzfrjCr/DpdZvrJ1VnHA</nXeGKudETKPeaCNGFh5iyLk1gcWWJqTgFQk8wGFUmjFC0m6hdwbr2zDsrBNVqK>
</file>

<file path=customXml/item7.xml><?xml version="1.0" encoding="utf-8"?>
<NovaPath_docClassID>9BA217E89CFD49ABA5B02114618634AD</NovaPath_docClassID>
</file>

<file path=customXml/item8.xml><?xml version="1.0" encoding="utf-8"?>
<NovaPath_docName>2023-07-28_Rechenschema_Entwurf_KBV_GKV_InBA_KBV_GKV_KBV.xlsx</NovaPath_docName>
</file>

<file path=customXml/item9.xml><?xml version="1.0" encoding="utf-8"?>
<NovaPath_docIDOld>KTWK3PKUUU757H84DFL8ZM5ZQ9</NovaPath_docIDOld>
</file>

<file path=customXml/itemProps1.xml><?xml version="1.0" encoding="utf-8"?>
<ds:datastoreItem xmlns:ds="http://schemas.openxmlformats.org/officeDocument/2006/customXml" ds:itemID="{255487D3-82F7-4A2C-828A-D37DD1752558}">
  <ds:schemaRefs/>
</ds:datastoreItem>
</file>

<file path=customXml/itemProps10.xml><?xml version="1.0" encoding="utf-8"?>
<ds:datastoreItem xmlns:ds="http://schemas.openxmlformats.org/officeDocument/2006/customXml" ds:itemID="{FFA76F0E-7B29-4697-A178-20E8280A5AC7}">
  <ds:schemaRefs/>
</ds:datastoreItem>
</file>

<file path=customXml/itemProps11.xml><?xml version="1.0" encoding="utf-8"?>
<ds:datastoreItem xmlns:ds="http://schemas.openxmlformats.org/officeDocument/2006/customXml" ds:itemID="{2DA4B808-FC3B-49F9-B99C-A72E61C0AAB7}">
  <ds:schemaRefs/>
</ds:datastoreItem>
</file>

<file path=customXml/itemProps12.xml><?xml version="1.0" encoding="utf-8"?>
<ds:datastoreItem xmlns:ds="http://schemas.openxmlformats.org/officeDocument/2006/customXml" ds:itemID="{13B21CAD-FF7D-400A-B7C0-A86C38347291}">
  <ds:schemaRefs/>
</ds:datastoreItem>
</file>

<file path=customXml/itemProps13.xml><?xml version="1.0" encoding="utf-8"?>
<ds:datastoreItem xmlns:ds="http://schemas.openxmlformats.org/officeDocument/2006/customXml" ds:itemID="{56C8281F-D8E4-4BE6-A696-059D964A5F9F}">
  <ds:schemaRefs/>
</ds:datastoreItem>
</file>

<file path=customXml/itemProps14.xml><?xml version="1.0" encoding="utf-8"?>
<ds:datastoreItem xmlns:ds="http://schemas.openxmlformats.org/officeDocument/2006/customXml" ds:itemID="{34D75E43-CFAB-4F5B-92F1-D05B98426B74}">
  <ds:schemaRefs/>
</ds:datastoreItem>
</file>

<file path=customXml/itemProps15.xml><?xml version="1.0" encoding="utf-8"?>
<ds:datastoreItem xmlns:ds="http://schemas.openxmlformats.org/officeDocument/2006/customXml" ds:itemID="{458D4DC0-4D7B-4236-9A7D-BA31C1862B1A}">
  <ds:schemaRefs/>
</ds:datastoreItem>
</file>

<file path=customXml/itemProps16.xml><?xml version="1.0" encoding="utf-8"?>
<ds:datastoreItem xmlns:ds="http://schemas.openxmlformats.org/officeDocument/2006/customXml" ds:itemID="{B1967D2D-72F7-4846-8D00-4FAF0B6F5B69}">
  <ds:schemaRefs/>
</ds:datastoreItem>
</file>

<file path=customXml/itemProps17.xml><?xml version="1.0" encoding="utf-8"?>
<ds:datastoreItem xmlns:ds="http://schemas.openxmlformats.org/officeDocument/2006/customXml" ds:itemID="{C5AC70DA-AC16-4B19-BE15-AE28A34A25C3}">
  <ds:schemaRefs/>
</ds:datastoreItem>
</file>

<file path=customXml/itemProps18.xml><?xml version="1.0" encoding="utf-8"?>
<ds:datastoreItem xmlns:ds="http://schemas.openxmlformats.org/officeDocument/2006/customXml" ds:itemID="{198C171C-925C-49F5-B149-17E12E352BCF}">
  <ds:schemaRefs/>
</ds:datastoreItem>
</file>

<file path=customXml/itemProps19.xml><?xml version="1.0" encoding="utf-8"?>
<ds:datastoreItem xmlns:ds="http://schemas.openxmlformats.org/officeDocument/2006/customXml" ds:itemID="{E6E18043-E741-4301-BEC6-1AFD22C8B4DB}">
  <ds:schemaRefs/>
</ds:datastoreItem>
</file>

<file path=customXml/itemProps2.xml><?xml version="1.0" encoding="utf-8"?>
<ds:datastoreItem xmlns:ds="http://schemas.openxmlformats.org/officeDocument/2006/customXml" ds:itemID="{99E92506-0C0C-4399-B7FE-B4734641320E}">
  <ds:schemaRefs/>
</ds:datastoreItem>
</file>

<file path=customXml/itemProps20.xml><?xml version="1.0" encoding="utf-8"?>
<ds:datastoreItem xmlns:ds="http://schemas.openxmlformats.org/officeDocument/2006/customXml" ds:itemID="{988B1A22-34CA-42CF-9F73-61AF2BA5AD91}">
  <ds:schemaRefs/>
</ds:datastoreItem>
</file>

<file path=customXml/itemProps21.xml><?xml version="1.0" encoding="utf-8"?>
<ds:datastoreItem xmlns:ds="http://schemas.openxmlformats.org/officeDocument/2006/customXml" ds:itemID="{F42766F4-A376-4500-98F6-9AD93332E569}">
  <ds:schemaRefs/>
</ds:datastoreItem>
</file>

<file path=customXml/itemProps22.xml><?xml version="1.0" encoding="utf-8"?>
<ds:datastoreItem xmlns:ds="http://schemas.openxmlformats.org/officeDocument/2006/customXml" ds:itemID="{FF4733A4-2C51-4984-AE1C-6A556CEA62F8}">
  <ds:schemaRefs/>
</ds:datastoreItem>
</file>

<file path=customXml/itemProps23.xml><?xml version="1.0" encoding="utf-8"?>
<ds:datastoreItem xmlns:ds="http://schemas.openxmlformats.org/officeDocument/2006/customXml" ds:itemID="{7FA999CD-4431-43B0-95B0-8731E2C34805}">
  <ds:schemaRefs/>
</ds:datastoreItem>
</file>

<file path=customXml/itemProps24.xml><?xml version="1.0" encoding="utf-8"?>
<ds:datastoreItem xmlns:ds="http://schemas.openxmlformats.org/officeDocument/2006/customXml" ds:itemID="{29AC9A51-E281-4ACE-A8CB-9AADA5FE4E63}">
  <ds:schemaRefs/>
</ds:datastoreItem>
</file>

<file path=customXml/itemProps25.xml><?xml version="1.0" encoding="utf-8"?>
<ds:datastoreItem xmlns:ds="http://schemas.openxmlformats.org/officeDocument/2006/customXml" ds:itemID="{7FFB98C5-35AA-482A-AD13-BAD49FB52AAA}">
  <ds:schemaRefs/>
</ds:datastoreItem>
</file>

<file path=customXml/itemProps26.xml><?xml version="1.0" encoding="utf-8"?>
<ds:datastoreItem xmlns:ds="http://schemas.openxmlformats.org/officeDocument/2006/customXml" ds:itemID="{D89F2C51-CD30-4FC0-B79C-94D310DF4F34}">
  <ds:schemaRefs/>
</ds:datastoreItem>
</file>

<file path=customXml/itemProps27.xml><?xml version="1.0" encoding="utf-8"?>
<ds:datastoreItem xmlns:ds="http://schemas.openxmlformats.org/officeDocument/2006/customXml" ds:itemID="{B0DD1F77-1C74-440A-BF1B-FF4F56D7141F}">
  <ds:schemaRefs/>
</ds:datastoreItem>
</file>

<file path=customXml/itemProps28.xml><?xml version="1.0" encoding="utf-8"?>
<ds:datastoreItem xmlns:ds="http://schemas.openxmlformats.org/officeDocument/2006/customXml" ds:itemID="{A6B0BCDA-DF1B-4CBC-B661-5AE392F6F83F}">
  <ds:schemaRefs/>
</ds:datastoreItem>
</file>

<file path=customXml/itemProps3.xml><?xml version="1.0" encoding="utf-8"?>
<ds:datastoreItem xmlns:ds="http://schemas.openxmlformats.org/officeDocument/2006/customXml" ds:itemID="{24DDB672-23A1-4A52-9E2E-40DDFBCE90DC}">
  <ds:schemaRefs/>
</ds:datastoreItem>
</file>

<file path=customXml/itemProps4.xml><?xml version="1.0" encoding="utf-8"?>
<ds:datastoreItem xmlns:ds="http://schemas.openxmlformats.org/officeDocument/2006/customXml" ds:itemID="{5C63B644-FBE6-481D-81A6-ED3DED4CF392}">
  <ds:schemaRefs/>
</ds:datastoreItem>
</file>

<file path=customXml/itemProps5.xml><?xml version="1.0" encoding="utf-8"?>
<ds:datastoreItem xmlns:ds="http://schemas.openxmlformats.org/officeDocument/2006/customXml" ds:itemID="{CA2E04B8-9E7A-4FB5-8B2F-C7542861B255}">
  <ds:schemaRefs/>
</ds:datastoreItem>
</file>

<file path=customXml/itemProps6.xml><?xml version="1.0" encoding="utf-8"?>
<ds:datastoreItem xmlns:ds="http://schemas.openxmlformats.org/officeDocument/2006/customXml" ds:itemID="{52478AC5-8FBC-4815-B396-DAB6777BDD23}">
  <ds:schemaRefs/>
</ds:datastoreItem>
</file>

<file path=customXml/itemProps7.xml><?xml version="1.0" encoding="utf-8"?>
<ds:datastoreItem xmlns:ds="http://schemas.openxmlformats.org/officeDocument/2006/customXml" ds:itemID="{6C75F61D-7791-49B1-BDF1-532D0D74F49F}">
  <ds:schemaRefs/>
</ds:datastoreItem>
</file>

<file path=customXml/itemProps8.xml><?xml version="1.0" encoding="utf-8"?>
<ds:datastoreItem xmlns:ds="http://schemas.openxmlformats.org/officeDocument/2006/customXml" ds:itemID="{208D271B-AB35-4F40-BBCD-7AB2315810FF}">
  <ds:schemaRefs/>
</ds:datastoreItem>
</file>

<file path=customXml/itemProps9.xml><?xml version="1.0" encoding="utf-8"?>
<ds:datastoreItem xmlns:ds="http://schemas.openxmlformats.org/officeDocument/2006/customXml" ds:itemID="{FD375AE0-EAC8-43E9-9B66-FAE5205651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Deckblatt</vt:lpstr>
      <vt:lpstr>2023</vt:lpstr>
      <vt:lpstr>2024ff</vt:lpstr>
      <vt:lpstr>TabelleA</vt:lpstr>
      <vt:lpstr>TabelleB</vt:lpstr>
      <vt:lpstr>TabelleC</vt:lpstr>
      <vt:lpstr>'2023'!Druckbereich</vt:lpstr>
      <vt:lpstr>'2024ff'!Druckbereich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2024-11-19T09:19:33Z</dcterms:created>
  <dcterms:modified xsi:type="dcterms:W3CDTF">2025-08-06T11:57:23Z</dcterms:modified>
</cp:coreProperties>
</file>